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Գնային առաջարկներ" sheetId="1" r:id="rId1"/>
  </sheets>
  <definedNames>
    <definedName name="_xlnm._FilterDatabase" localSheetId="0" hidden="1">'Գնային առաջարկներ'!$A$5:$DV$35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33" i="1" l="1"/>
  <c r="BG33" i="1"/>
  <c r="BG32" i="1"/>
  <c r="BB32" i="1"/>
  <c r="S32" i="1"/>
  <c r="S31" i="1"/>
  <c r="BB31" i="1"/>
  <c r="BG31" i="1"/>
  <c r="DJ30" i="1"/>
  <c r="BB30" i="1"/>
  <c r="CA29" i="1"/>
  <c r="BB29" i="1"/>
  <c r="CD14" i="1"/>
  <c r="CE14" i="1"/>
  <c r="DW7" i="1" l="1"/>
  <c r="DW8" i="1"/>
  <c r="DW9" i="1"/>
  <c r="DW10" i="1"/>
  <c r="DW11" i="1"/>
  <c r="DW12" i="1"/>
  <c r="DW13" i="1"/>
  <c r="DW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6" i="1"/>
  <c r="AZ24" i="1" l="1"/>
  <c r="BC24" i="1"/>
  <c r="BD24" i="1" s="1"/>
  <c r="BA24" i="1" s="1"/>
  <c r="T13" i="1"/>
  <c r="CL34" i="1" l="1"/>
  <c r="CM34" i="1" s="1"/>
  <c r="CJ34" i="1" s="1"/>
  <c r="CI34" i="1"/>
  <c r="CL33" i="1"/>
  <c r="CM33" i="1" s="1"/>
  <c r="CJ33" i="1" s="1"/>
  <c r="CI33" i="1"/>
  <c r="CL32" i="1"/>
  <c r="CM32" i="1" s="1"/>
  <c r="CJ32" i="1" s="1"/>
  <c r="CI32" i="1"/>
  <c r="CL31" i="1"/>
  <c r="CM31" i="1" s="1"/>
  <c r="CJ31" i="1" s="1"/>
  <c r="CI31" i="1"/>
  <c r="CL30" i="1"/>
  <c r="CM30" i="1" s="1"/>
  <c r="CJ30" i="1" s="1"/>
  <c r="CI30" i="1"/>
  <c r="CL29" i="1"/>
  <c r="CM29" i="1" s="1"/>
  <c r="CJ29" i="1" s="1"/>
  <c r="CI29" i="1"/>
  <c r="CL28" i="1"/>
  <c r="CM28" i="1" s="1"/>
  <c r="CJ28" i="1" s="1"/>
  <c r="CI28" i="1"/>
  <c r="CL27" i="1"/>
  <c r="CM27" i="1" s="1"/>
  <c r="CJ27" i="1" s="1"/>
  <c r="CI27" i="1"/>
  <c r="CL26" i="1"/>
  <c r="CM26" i="1" s="1"/>
  <c r="CJ26" i="1" s="1"/>
  <c r="CI26" i="1"/>
  <c r="CL25" i="1"/>
  <c r="CM25" i="1" s="1"/>
  <c r="CJ25" i="1" s="1"/>
  <c r="CI25" i="1"/>
  <c r="CL24" i="1"/>
  <c r="CM24" i="1" s="1"/>
  <c r="CJ24" i="1" s="1"/>
  <c r="CI24" i="1"/>
  <c r="CL23" i="1"/>
  <c r="CM23" i="1" s="1"/>
  <c r="CJ23" i="1" s="1"/>
  <c r="CI23" i="1"/>
  <c r="CL22" i="1"/>
  <c r="CM22" i="1" s="1"/>
  <c r="CJ22" i="1" s="1"/>
  <c r="CI22" i="1"/>
  <c r="CL21" i="1"/>
  <c r="CM21" i="1" s="1"/>
  <c r="CJ21" i="1" s="1"/>
  <c r="CI21" i="1"/>
  <c r="CL20" i="1"/>
  <c r="CM20" i="1" s="1"/>
  <c r="CJ20" i="1" s="1"/>
  <c r="CI20" i="1"/>
  <c r="CL19" i="1"/>
  <c r="CM19" i="1" s="1"/>
  <c r="CJ19" i="1" s="1"/>
  <c r="CI19" i="1"/>
  <c r="CL18" i="1"/>
  <c r="CM18" i="1" s="1"/>
  <c r="CJ18" i="1" s="1"/>
  <c r="CI18" i="1"/>
  <c r="CL17" i="1"/>
  <c r="CM17" i="1" s="1"/>
  <c r="CJ17" i="1" s="1"/>
  <c r="CI17" i="1"/>
  <c r="CL16" i="1"/>
  <c r="CM16" i="1" s="1"/>
  <c r="CJ16" i="1" s="1"/>
  <c r="CI16" i="1"/>
  <c r="CL15" i="1"/>
  <c r="CM15" i="1" s="1"/>
  <c r="CJ15" i="1" s="1"/>
  <c r="CI15" i="1"/>
  <c r="CL14" i="1"/>
  <c r="CM14" i="1" s="1"/>
  <c r="CJ14" i="1" s="1"/>
  <c r="CI14" i="1"/>
  <c r="CL13" i="1"/>
  <c r="CM13" i="1" s="1"/>
  <c r="CJ13" i="1" s="1"/>
  <c r="CI13" i="1"/>
  <c r="CL12" i="1"/>
  <c r="CM12" i="1" s="1"/>
  <c r="CJ12" i="1" s="1"/>
  <c r="CI12" i="1"/>
  <c r="CL11" i="1"/>
  <c r="CM11" i="1" s="1"/>
  <c r="CJ11" i="1" s="1"/>
  <c r="CI11" i="1"/>
  <c r="CL10" i="1"/>
  <c r="CM10" i="1" s="1"/>
  <c r="CJ10" i="1" s="1"/>
  <c r="CI10" i="1"/>
  <c r="CL9" i="1"/>
  <c r="CM9" i="1" s="1"/>
  <c r="CJ9" i="1" s="1"/>
  <c r="CI9" i="1"/>
  <c r="CL8" i="1"/>
  <c r="CM8" i="1" s="1"/>
  <c r="CJ8" i="1" s="1"/>
  <c r="CI8" i="1"/>
  <c r="CL7" i="1"/>
  <c r="CM7" i="1" s="1"/>
  <c r="CJ7" i="1" s="1"/>
  <c r="CI7" i="1"/>
  <c r="CL6" i="1"/>
  <c r="CM6" i="1" s="1"/>
  <c r="CJ6" i="1" s="1"/>
  <c r="CI6" i="1"/>
  <c r="CQ34" i="1"/>
  <c r="CR34" i="1" s="1"/>
  <c r="CO34" i="1" s="1"/>
  <c r="CN34" i="1"/>
  <c r="CQ33" i="1"/>
  <c r="CR33" i="1" s="1"/>
  <c r="CO33" i="1" s="1"/>
  <c r="CN33" i="1"/>
  <c r="CQ32" i="1"/>
  <c r="CR32" i="1" s="1"/>
  <c r="CO32" i="1" s="1"/>
  <c r="CN32" i="1"/>
  <c r="CQ31" i="1"/>
  <c r="CR31" i="1" s="1"/>
  <c r="CO31" i="1" s="1"/>
  <c r="CN31" i="1"/>
  <c r="CQ30" i="1"/>
  <c r="CR30" i="1" s="1"/>
  <c r="CO30" i="1" s="1"/>
  <c r="CN30" i="1"/>
  <c r="CQ29" i="1"/>
  <c r="CR29" i="1" s="1"/>
  <c r="CO29" i="1" s="1"/>
  <c r="CN29" i="1"/>
  <c r="CQ28" i="1"/>
  <c r="CR28" i="1" s="1"/>
  <c r="CO28" i="1" s="1"/>
  <c r="CN28" i="1"/>
  <c r="CQ27" i="1"/>
  <c r="CR27" i="1" s="1"/>
  <c r="CO27" i="1" s="1"/>
  <c r="CN27" i="1"/>
  <c r="CQ26" i="1"/>
  <c r="CR26" i="1" s="1"/>
  <c r="CO26" i="1" s="1"/>
  <c r="CN26" i="1"/>
  <c r="CQ25" i="1"/>
  <c r="CR25" i="1" s="1"/>
  <c r="CO25" i="1" s="1"/>
  <c r="CN25" i="1"/>
  <c r="CQ24" i="1"/>
  <c r="CR24" i="1" s="1"/>
  <c r="CO24" i="1" s="1"/>
  <c r="CN24" i="1"/>
  <c r="CQ23" i="1"/>
  <c r="CR23" i="1" s="1"/>
  <c r="CO23" i="1" s="1"/>
  <c r="CN23" i="1"/>
  <c r="CQ22" i="1"/>
  <c r="CR22" i="1" s="1"/>
  <c r="CO22" i="1" s="1"/>
  <c r="CN22" i="1"/>
  <c r="CQ21" i="1"/>
  <c r="CR21" i="1" s="1"/>
  <c r="CO21" i="1" s="1"/>
  <c r="CN21" i="1"/>
  <c r="CQ20" i="1"/>
  <c r="CR20" i="1" s="1"/>
  <c r="CO20" i="1" s="1"/>
  <c r="CN20" i="1"/>
  <c r="CQ19" i="1"/>
  <c r="CR19" i="1" s="1"/>
  <c r="CO19" i="1" s="1"/>
  <c r="CN19" i="1"/>
  <c r="CQ18" i="1"/>
  <c r="CR18" i="1" s="1"/>
  <c r="CO18" i="1" s="1"/>
  <c r="CN18" i="1"/>
  <c r="CQ17" i="1"/>
  <c r="CR17" i="1" s="1"/>
  <c r="CO17" i="1" s="1"/>
  <c r="CN17" i="1"/>
  <c r="CQ16" i="1"/>
  <c r="CR16" i="1" s="1"/>
  <c r="CO16" i="1" s="1"/>
  <c r="CN16" i="1"/>
  <c r="CQ15" i="1"/>
  <c r="CR15" i="1" s="1"/>
  <c r="CO15" i="1" s="1"/>
  <c r="CN15" i="1"/>
  <c r="CQ14" i="1"/>
  <c r="CR14" i="1" s="1"/>
  <c r="CO14" i="1" s="1"/>
  <c r="CN14" i="1"/>
  <c r="CQ13" i="1"/>
  <c r="CR13" i="1" s="1"/>
  <c r="CO13" i="1" s="1"/>
  <c r="CN13" i="1"/>
  <c r="CQ12" i="1"/>
  <c r="CR12" i="1" s="1"/>
  <c r="CO12" i="1" s="1"/>
  <c r="CN12" i="1"/>
  <c r="CQ11" i="1"/>
  <c r="CR11" i="1" s="1"/>
  <c r="CO11" i="1" s="1"/>
  <c r="CN11" i="1"/>
  <c r="CQ10" i="1"/>
  <c r="CR10" i="1" s="1"/>
  <c r="CO10" i="1" s="1"/>
  <c r="CN10" i="1"/>
  <c r="CQ9" i="1"/>
  <c r="CR9" i="1" s="1"/>
  <c r="CO9" i="1" s="1"/>
  <c r="CN9" i="1"/>
  <c r="CQ8" i="1"/>
  <c r="CR8" i="1" s="1"/>
  <c r="CO8" i="1" s="1"/>
  <c r="CN8" i="1"/>
  <c r="CQ7" i="1"/>
  <c r="CR7" i="1" s="1"/>
  <c r="CO7" i="1" s="1"/>
  <c r="CN7" i="1"/>
  <c r="CQ6" i="1"/>
  <c r="CR6" i="1" s="1"/>
  <c r="CO6" i="1" s="1"/>
  <c r="CN6" i="1"/>
  <c r="CV34" i="1"/>
  <c r="CW34" i="1" s="1"/>
  <c r="CT34" i="1" s="1"/>
  <c r="CS34" i="1"/>
  <c r="CV33" i="1"/>
  <c r="CW33" i="1" s="1"/>
  <c r="CT33" i="1" s="1"/>
  <c r="CS33" i="1"/>
  <c r="CV32" i="1"/>
  <c r="CW32" i="1" s="1"/>
  <c r="CT32" i="1" s="1"/>
  <c r="CS32" i="1"/>
  <c r="CV31" i="1"/>
  <c r="CW31" i="1" s="1"/>
  <c r="CT31" i="1" s="1"/>
  <c r="CS31" i="1"/>
  <c r="CV30" i="1"/>
  <c r="CW30" i="1" s="1"/>
  <c r="CT30" i="1" s="1"/>
  <c r="CS30" i="1"/>
  <c r="CV29" i="1"/>
  <c r="CW29" i="1" s="1"/>
  <c r="CT29" i="1" s="1"/>
  <c r="CS29" i="1"/>
  <c r="CV28" i="1"/>
  <c r="CW28" i="1" s="1"/>
  <c r="CT28" i="1" s="1"/>
  <c r="CS28" i="1"/>
  <c r="CV27" i="1"/>
  <c r="CW27" i="1" s="1"/>
  <c r="CT27" i="1" s="1"/>
  <c r="CS27" i="1"/>
  <c r="CV26" i="1"/>
  <c r="CW26" i="1" s="1"/>
  <c r="CT26" i="1" s="1"/>
  <c r="CS26" i="1"/>
  <c r="CV25" i="1"/>
  <c r="CW25" i="1" s="1"/>
  <c r="CT25" i="1" s="1"/>
  <c r="CS25" i="1"/>
  <c r="CV24" i="1"/>
  <c r="CW24" i="1" s="1"/>
  <c r="CT24" i="1" s="1"/>
  <c r="CS24" i="1"/>
  <c r="CV23" i="1"/>
  <c r="CW23" i="1" s="1"/>
  <c r="CT23" i="1" s="1"/>
  <c r="CS23" i="1"/>
  <c r="CV22" i="1"/>
  <c r="CW22" i="1" s="1"/>
  <c r="CT22" i="1" s="1"/>
  <c r="CS22" i="1"/>
  <c r="CV21" i="1"/>
  <c r="CW21" i="1" s="1"/>
  <c r="CT21" i="1" s="1"/>
  <c r="CS21" i="1"/>
  <c r="CV20" i="1"/>
  <c r="CW20" i="1" s="1"/>
  <c r="CT20" i="1" s="1"/>
  <c r="CS20" i="1"/>
  <c r="CV19" i="1"/>
  <c r="CW19" i="1" s="1"/>
  <c r="CT19" i="1" s="1"/>
  <c r="CS19" i="1"/>
  <c r="CV18" i="1"/>
  <c r="CW18" i="1" s="1"/>
  <c r="CT18" i="1" s="1"/>
  <c r="CS18" i="1"/>
  <c r="CV17" i="1"/>
  <c r="CW17" i="1" s="1"/>
  <c r="CT17" i="1" s="1"/>
  <c r="CS17" i="1"/>
  <c r="CV16" i="1"/>
  <c r="CW16" i="1" s="1"/>
  <c r="CT16" i="1" s="1"/>
  <c r="CS16" i="1"/>
  <c r="CV15" i="1"/>
  <c r="CW15" i="1" s="1"/>
  <c r="CT15" i="1" s="1"/>
  <c r="CS15" i="1"/>
  <c r="CV14" i="1"/>
  <c r="CW14" i="1" s="1"/>
  <c r="CT14" i="1" s="1"/>
  <c r="CS14" i="1"/>
  <c r="CV13" i="1"/>
  <c r="CW13" i="1" s="1"/>
  <c r="CT13" i="1" s="1"/>
  <c r="CS13" i="1"/>
  <c r="CV12" i="1"/>
  <c r="CW12" i="1" s="1"/>
  <c r="CT12" i="1" s="1"/>
  <c r="CS12" i="1"/>
  <c r="CV11" i="1"/>
  <c r="CW11" i="1" s="1"/>
  <c r="CT11" i="1" s="1"/>
  <c r="CS11" i="1"/>
  <c r="CV10" i="1"/>
  <c r="CW10" i="1" s="1"/>
  <c r="CT10" i="1" s="1"/>
  <c r="CS10" i="1"/>
  <c r="CV9" i="1"/>
  <c r="CW9" i="1" s="1"/>
  <c r="CT9" i="1" s="1"/>
  <c r="CS9" i="1"/>
  <c r="CV8" i="1"/>
  <c r="CW8" i="1" s="1"/>
  <c r="CT8" i="1" s="1"/>
  <c r="CS8" i="1"/>
  <c r="CV7" i="1"/>
  <c r="CW7" i="1" s="1"/>
  <c r="CT7" i="1" s="1"/>
  <c r="CS7" i="1"/>
  <c r="CV6" i="1"/>
  <c r="CW6" i="1" s="1"/>
  <c r="CT6" i="1" s="1"/>
  <c r="CS6" i="1"/>
  <c r="DA34" i="1"/>
  <c r="DB34" i="1" s="1"/>
  <c r="CY34" i="1" s="1"/>
  <c r="CX34" i="1"/>
  <c r="DA33" i="1"/>
  <c r="DB33" i="1" s="1"/>
  <c r="CY33" i="1" s="1"/>
  <c r="CX33" i="1"/>
  <c r="DA32" i="1"/>
  <c r="DB32" i="1" s="1"/>
  <c r="CY32" i="1" s="1"/>
  <c r="CX32" i="1"/>
  <c r="DA31" i="1"/>
  <c r="DB31" i="1" s="1"/>
  <c r="CY31" i="1" s="1"/>
  <c r="CX31" i="1"/>
  <c r="DA30" i="1"/>
  <c r="DB30" i="1" s="1"/>
  <c r="CY30" i="1" s="1"/>
  <c r="CX30" i="1"/>
  <c r="DA29" i="1"/>
  <c r="DB29" i="1" s="1"/>
  <c r="CY29" i="1" s="1"/>
  <c r="CX29" i="1"/>
  <c r="DA28" i="1"/>
  <c r="DB28" i="1" s="1"/>
  <c r="CY28" i="1" s="1"/>
  <c r="CX28" i="1"/>
  <c r="DA27" i="1"/>
  <c r="DB27" i="1" s="1"/>
  <c r="CY27" i="1" s="1"/>
  <c r="CX27" i="1"/>
  <c r="DA26" i="1"/>
  <c r="DB26" i="1" s="1"/>
  <c r="CY26" i="1" s="1"/>
  <c r="CX26" i="1"/>
  <c r="DA25" i="1"/>
  <c r="DB25" i="1" s="1"/>
  <c r="CY25" i="1" s="1"/>
  <c r="CX25" i="1"/>
  <c r="DA24" i="1"/>
  <c r="DB24" i="1" s="1"/>
  <c r="CY24" i="1" s="1"/>
  <c r="CX24" i="1"/>
  <c r="DA23" i="1"/>
  <c r="DB23" i="1" s="1"/>
  <c r="CY23" i="1" s="1"/>
  <c r="CX23" i="1"/>
  <c r="DA22" i="1"/>
  <c r="DB22" i="1" s="1"/>
  <c r="CY22" i="1" s="1"/>
  <c r="CX22" i="1"/>
  <c r="DA21" i="1"/>
  <c r="DB21" i="1" s="1"/>
  <c r="CY21" i="1" s="1"/>
  <c r="CX21" i="1"/>
  <c r="DA20" i="1"/>
  <c r="DB20" i="1" s="1"/>
  <c r="CY20" i="1" s="1"/>
  <c r="CX20" i="1"/>
  <c r="DA19" i="1"/>
  <c r="DB19" i="1" s="1"/>
  <c r="CY19" i="1" s="1"/>
  <c r="CX19" i="1"/>
  <c r="DA18" i="1"/>
  <c r="DB18" i="1" s="1"/>
  <c r="CY18" i="1" s="1"/>
  <c r="CX18" i="1"/>
  <c r="DA17" i="1"/>
  <c r="DB17" i="1" s="1"/>
  <c r="CY17" i="1" s="1"/>
  <c r="CX17" i="1"/>
  <c r="DA16" i="1"/>
  <c r="DB16" i="1" s="1"/>
  <c r="CY16" i="1" s="1"/>
  <c r="CX16" i="1"/>
  <c r="DA15" i="1"/>
  <c r="DB15" i="1" s="1"/>
  <c r="CY15" i="1" s="1"/>
  <c r="CX15" i="1"/>
  <c r="DA14" i="1"/>
  <c r="DB14" i="1" s="1"/>
  <c r="CY14" i="1" s="1"/>
  <c r="CX14" i="1"/>
  <c r="DA13" i="1"/>
  <c r="DB13" i="1" s="1"/>
  <c r="CY13" i="1" s="1"/>
  <c r="CX13" i="1"/>
  <c r="DA12" i="1"/>
  <c r="DB12" i="1" s="1"/>
  <c r="CY12" i="1" s="1"/>
  <c r="CX12" i="1"/>
  <c r="DA11" i="1"/>
  <c r="DB11" i="1" s="1"/>
  <c r="CY11" i="1" s="1"/>
  <c r="CX11" i="1"/>
  <c r="DA10" i="1"/>
  <c r="DB10" i="1" s="1"/>
  <c r="CY10" i="1" s="1"/>
  <c r="CX10" i="1"/>
  <c r="DA9" i="1"/>
  <c r="DB9" i="1" s="1"/>
  <c r="CY9" i="1" s="1"/>
  <c r="CX9" i="1"/>
  <c r="DA8" i="1"/>
  <c r="DB8" i="1" s="1"/>
  <c r="CY8" i="1" s="1"/>
  <c r="CX8" i="1"/>
  <c r="DA7" i="1"/>
  <c r="DB7" i="1" s="1"/>
  <c r="CY7" i="1" s="1"/>
  <c r="CX7" i="1"/>
  <c r="DA6" i="1"/>
  <c r="DB6" i="1" s="1"/>
  <c r="CY6" i="1" s="1"/>
  <c r="CX6" i="1"/>
  <c r="DF34" i="1"/>
  <c r="DG34" i="1" s="1"/>
  <c r="DD34" i="1" s="1"/>
  <c r="DC34" i="1"/>
  <c r="DG33" i="1"/>
  <c r="DD33" i="1" s="1"/>
  <c r="DC33" i="1"/>
  <c r="DF32" i="1"/>
  <c r="DG32" i="1" s="1"/>
  <c r="DD32" i="1" s="1"/>
  <c r="DC32" i="1"/>
  <c r="DG31" i="1"/>
  <c r="DD31" i="1" s="1"/>
  <c r="DC31" i="1"/>
  <c r="DF30" i="1"/>
  <c r="DG30" i="1" s="1"/>
  <c r="DD30" i="1" s="1"/>
  <c r="DC30" i="1"/>
  <c r="DF29" i="1"/>
  <c r="DG29" i="1" s="1"/>
  <c r="DD29" i="1" s="1"/>
  <c r="DC29" i="1"/>
  <c r="DG28" i="1"/>
  <c r="DD28" i="1" s="1"/>
  <c r="DC28" i="1"/>
  <c r="DF27" i="1"/>
  <c r="DG27" i="1" s="1"/>
  <c r="DD27" i="1" s="1"/>
  <c r="DC27" i="1"/>
  <c r="DG26" i="1"/>
  <c r="DD26" i="1" s="1"/>
  <c r="DC26" i="1"/>
  <c r="DF25" i="1"/>
  <c r="DG25" i="1" s="1"/>
  <c r="DD25" i="1" s="1"/>
  <c r="DC25" i="1"/>
  <c r="DF24" i="1"/>
  <c r="DG24" i="1" s="1"/>
  <c r="DD24" i="1" s="1"/>
  <c r="DC24" i="1"/>
  <c r="DF23" i="1"/>
  <c r="DG23" i="1" s="1"/>
  <c r="DD23" i="1" s="1"/>
  <c r="DC23" i="1"/>
  <c r="DG22" i="1"/>
  <c r="DD22" i="1" s="1"/>
  <c r="DC22" i="1"/>
  <c r="DG21" i="1"/>
  <c r="DD21" i="1" s="1"/>
  <c r="DC21" i="1"/>
  <c r="DG20" i="1"/>
  <c r="DD20" i="1" s="1"/>
  <c r="DC20" i="1"/>
  <c r="DF19" i="1"/>
  <c r="DG19" i="1" s="1"/>
  <c r="DD19" i="1" s="1"/>
  <c r="DC19" i="1"/>
  <c r="DF18" i="1"/>
  <c r="DG18" i="1" s="1"/>
  <c r="DD18" i="1" s="1"/>
  <c r="DC18" i="1"/>
  <c r="DF17" i="1"/>
  <c r="DG17" i="1" s="1"/>
  <c r="DD17" i="1" s="1"/>
  <c r="DC17" i="1"/>
  <c r="DF16" i="1"/>
  <c r="DG16" i="1" s="1"/>
  <c r="DD16" i="1" s="1"/>
  <c r="DC16" i="1"/>
  <c r="DF15" i="1"/>
  <c r="DG15" i="1" s="1"/>
  <c r="DD15" i="1" s="1"/>
  <c r="DC15" i="1"/>
  <c r="DG14" i="1"/>
  <c r="DD14" i="1" s="1"/>
  <c r="DC14" i="1"/>
  <c r="DF13" i="1"/>
  <c r="DG13" i="1" s="1"/>
  <c r="DD13" i="1" s="1"/>
  <c r="DC13" i="1"/>
  <c r="DF12" i="1"/>
  <c r="DG12" i="1" s="1"/>
  <c r="DD12" i="1" s="1"/>
  <c r="DC12" i="1"/>
  <c r="DF11" i="1"/>
  <c r="DG11" i="1" s="1"/>
  <c r="DD11" i="1" s="1"/>
  <c r="DC11" i="1"/>
  <c r="DG10" i="1"/>
  <c r="DD10" i="1" s="1"/>
  <c r="DC10" i="1"/>
  <c r="DG9" i="1"/>
  <c r="DD9" i="1" s="1"/>
  <c r="DC9" i="1"/>
  <c r="DF8" i="1"/>
  <c r="DG8" i="1" s="1"/>
  <c r="DD8" i="1" s="1"/>
  <c r="DC8" i="1"/>
  <c r="DG7" i="1"/>
  <c r="DD7" i="1" s="1"/>
  <c r="DC7" i="1"/>
  <c r="DG6" i="1"/>
  <c r="DD6" i="1" s="1"/>
  <c r="DC6" i="1"/>
  <c r="DK34" i="1"/>
  <c r="DL34" i="1" s="1"/>
  <c r="DI34" i="1" s="1"/>
  <c r="DH34" i="1"/>
  <c r="DK33" i="1"/>
  <c r="DL33" i="1" s="1"/>
  <c r="DI33" i="1" s="1"/>
  <c r="DH33" i="1"/>
  <c r="DK32" i="1"/>
  <c r="DL32" i="1" s="1"/>
  <c r="DI32" i="1" s="1"/>
  <c r="DH32" i="1"/>
  <c r="DK31" i="1"/>
  <c r="DL31" i="1" s="1"/>
  <c r="DI31" i="1" s="1"/>
  <c r="DH31" i="1"/>
  <c r="DK30" i="1"/>
  <c r="DL30" i="1" s="1"/>
  <c r="DI30" i="1" s="1"/>
  <c r="DH30" i="1"/>
  <c r="DK29" i="1"/>
  <c r="DL29" i="1" s="1"/>
  <c r="DI29" i="1" s="1"/>
  <c r="DH29" i="1"/>
  <c r="DK28" i="1"/>
  <c r="DL28" i="1" s="1"/>
  <c r="DI28" i="1" s="1"/>
  <c r="DH28" i="1"/>
  <c r="DK27" i="1"/>
  <c r="DL27" i="1" s="1"/>
  <c r="DI27" i="1" s="1"/>
  <c r="DH27" i="1"/>
  <c r="DK26" i="1"/>
  <c r="DL26" i="1" s="1"/>
  <c r="DI26" i="1" s="1"/>
  <c r="DH26" i="1"/>
  <c r="DK25" i="1"/>
  <c r="DL25" i="1" s="1"/>
  <c r="DI25" i="1" s="1"/>
  <c r="DH25" i="1"/>
  <c r="DK24" i="1"/>
  <c r="DL24" i="1" s="1"/>
  <c r="DI24" i="1" s="1"/>
  <c r="DH24" i="1"/>
  <c r="DK23" i="1"/>
  <c r="DL23" i="1" s="1"/>
  <c r="DI23" i="1" s="1"/>
  <c r="DH23" i="1"/>
  <c r="DK22" i="1"/>
  <c r="DL22" i="1" s="1"/>
  <c r="DI22" i="1" s="1"/>
  <c r="DH22" i="1"/>
  <c r="DK21" i="1"/>
  <c r="DL21" i="1" s="1"/>
  <c r="DI21" i="1" s="1"/>
  <c r="DH21" i="1"/>
  <c r="DK20" i="1"/>
  <c r="DL20" i="1" s="1"/>
  <c r="DI20" i="1" s="1"/>
  <c r="DH20" i="1"/>
  <c r="DK19" i="1"/>
  <c r="DL19" i="1" s="1"/>
  <c r="DI19" i="1" s="1"/>
  <c r="DH19" i="1"/>
  <c r="DK18" i="1"/>
  <c r="DL18" i="1" s="1"/>
  <c r="DI18" i="1" s="1"/>
  <c r="DH18" i="1"/>
  <c r="DK17" i="1"/>
  <c r="DL17" i="1" s="1"/>
  <c r="DI17" i="1" s="1"/>
  <c r="DH17" i="1"/>
  <c r="DK16" i="1"/>
  <c r="DL16" i="1" s="1"/>
  <c r="DI16" i="1" s="1"/>
  <c r="DH16" i="1"/>
  <c r="DK15" i="1"/>
  <c r="DL15" i="1" s="1"/>
  <c r="DI15" i="1" s="1"/>
  <c r="DH15" i="1"/>
  <c r="DK14" i="1"/>
  <c r="DL14" i="1" s="1"/>
  <c r="DI14" i="1" s="1"/>
  <c r="DH14" i="1"/>
  <c r="DK13" i="1"/>
  <c r="DL13" i="1" s="1"/>
  <c r="DI13" i="1" s="1"/>
  <c r="DH13" i="1"/>
  <c r="DK12" i="1"/>
  <c r="DL12" i="1" s="1"/>
  <c r="DI12" i="1" s="1"/>
  <c r="DH12" i="1"/>
  <c r="DK11" i="1"/>
  <c r="DL11" i="1" s="1"/>
  <c r="DI11" i="1" s="1"/>
  <c r="DH11" i="1"/>
  <c r="DK10" i="1"/>
  <c r="DL10" i="1" s="1"/>
  <c r="DI10" i="1" s="1"/>
  <c r="DH10" i="1"/>
  <c r="DK9" i="1"/>
  <c r="DL9" i="1" s="1"/>
  <c r="DI9" i="1" s="1"/>
  <c r="DH9" i="1"/>
  <c r="DK8" i="1"/>
  <c r="DL8" i="1" s="1"/>
  <c r="DI8" i="1" s="1"/>
  <c r="DH8" i="1"/>
  <c r="DK7" i="1"/>
  <c r="DL7" i="1" s="1"/>
  <c r="DI7" i="1" s="1"/>
  <c r="DH7" i="1"/>
  <c r="DK6" i="1"/>
  <c r="DL6" i="1" s="1"/>
  <c r="DI6" i="1" s="1"/>
  <c r="DH6" i="1"/>
  <c r="DP34" i="1"/>
  <c r="DQ34" i="1" s="1"/>
  <c r="DN34" i="1" s="1"/>
  <c r="DM34" i="1"/>
  <c r="DP33" i="1"/>
  <c r="DQ33" i="1" s="1"/>
  <c r="DN33" i="1" s="1"/>
  <c r="DM33" i="1"/>
  <c r="DQ32" i="1"/>
  <c r="DN32" i="1" s="1"/>
  <c r="DM32" i="1"/>
  <c r="DQ31" i="1"/>
  <c r="DN31" i="1" s="1"/>
  <c r="DM31" i="1"/>
  <c r="DP30" i="1"/>
  <c r="DQ30" i="1" s="1"/>
  <c r="DN30" i="1" s="1"/>
  <c r="DM30" i="1"/>
  <c r="DP29" i="1"/>
  <c r="DQ29" i="1" s="1"/>
  <c r="DN29" i="1" s="1"/>
  <c r="DM29" i="1"/>
  <c r="DQ28" i="1"/>
  <c r="DN28" i="1" s="1"/>
  <c r="DM28" i="1"/>
  <c r="DQ27" i="1"/>
  <c r="DN27" i="1" s="1"/>
  <c r="DM27" i="1"/>
  <c r="DP26" i="1"/>
  <c r="DQ26" i="1" s="1"/>
  <c r="DN26" i="1" s="1"/>
  <c r="DM26" i="1"/>
  <c r="DP25" i="1"/>
  <c r="DQ25" i="1" s="1"/>
  <c r="DN25" i="1" s="1"/>
  <c r="DM25" i="1"/>
  <c r="DP24" i="1"/>
  <c r="DQ24" i="1" s="1"/>
  <c r="DN24" i="1" s="1"/>
  <c r="DM24" i="1"/>
  <c r="DP23" i="1"/>
  <c r="DQ23" i="1" s="1"/>
  <c r="DN23" i="1" s="1"/>
  <c r="DM23" i="1"/>
  <c r="DP22" i="1"/>
  <c r="DQ22" i="1" s="1"/>
  <c r="DN22" i="1" s="1"/>
  <c r="DM22" i="1"/>
  <c r="DP21" i="1"/>
  <c r="DQ21" i="1" s="1"/>
  <c r="DN21" i="1" s="1"/>
  <c r="DM21" i="1"/>
  <c r="DP20" i="1"/>
  <c r="DQ20" i="1" s="1"/>
  <c r="DN20" i="1" s="1"/>
  <c r="DM20" i="1"/>
  <c r="DP19" i="1"/>
  <c r="DQ19" i="1" s="1"/>
  <c r="DN19" i="1" s="1"/>
  <c r="DM19" i="1"/>
  <c r="DP18" i="1"/>
  <c r="DQ18" i="1" s="1"/>
  <c r="DN18" i="1" s="1"/>
  <c r="DM18" i="1"/>
  <c r="DP17" i="1"/>
  <c r="DQ17" i="1" s="1"/>
  <c r="DN17" i="1" s="1"/>
  <c r="DM17" i="1"/>
  <c r="DP16" i="1"/>
  <c r="DQ16" i="1" s="1"/>
  <c r="DN16" i="1" s="1"/>
  <c r="DM16" i="1"/>
  <c r="DP15" i="1"/>
  <c r="DQ15" i="1" s="1"/>
  <c r="DN15" i="1" s="1"/>
  <c r="DM15" i="1"/>
  <c r="DQ14" i="1"/>
  <c r="DN14" i="1" s="1"/>
  <c r="DM14" i="1"/>
  <c r="DP13" i="1"/>
  <c r="DQ13" i="1" s="1"/>
  <c r="DN13" i="1" s="1"/>
  <c r="DM13" i="1"/>
  <c r="DP12" i="1"/>
  <c r="DQ12" i="1" s="1"/>
  <c r="DN12" i="1" s="1"/>
  <c r="DM12" i="1"/>
  <c r="DP11" i="1"/>
  <c r="DQ11" i="1" s="1"/>
  <c r="DN11" i="1" s="1"/>
  <c r="DM11" i="1"/>
  <c r="DQ10" i="1"/>
  <c r="DN10" i="1" s="1"/>
  <c r="DM10" i="1"/>
  <c r="DP9" i="1"/>
  <c r="DQ9" i="1" s="1"/>
  <c r="DN9" i="1" s="1"/>
  <c r="DM9" i="1"/>
  <c r="DQ8" i="1"/>
  <c r="DN8" i="1" s="1"/>
  <c r="DM8" i="1"/>
  <c r="DP7" i="1"/>
  <c r="DQ7" i="1" s="1"/>
  <c r="DN7" i="1" s="1"/>
  <c r="DM7" i="1"/>
  <c r="DP6" i="1"/>
  <c r="DQ6" i="1" s="1"/>
  <c r="DN6" i="1" s="1"/>
  <c r="DM6" i="1"/>
  <c r="AI34" i="1" l="1"/>
  <c r="AJ34" i="1" s="1"/>
  <c r="AG34" i="1" s="1"/>
  <c r="AF34" i="1"/>
  <c r="AI33" i="1"/>
  <c r="AJ33" i="1" s="1"/>
  <c r="AG33" i="1" s="1"/>
  <c r="AF33" i="1"/>
  <c r="AJ32" i="1"/>
  <c r="AG32" i="1" s="1"/>
  <c r="AF32" i="1"/>
  <c r="AJ31" i="1"/>
  <c r="AG31" i="1" s="1"/>
  <c r="AF31" i="1"/>
  <c r="AI30" i="1"/>
  <c r="AJ30" i="1" s="1"/>
  <c r="AG30" i="1" s="1"/>
  <c r="AF30" i="1"/>
  <c r="AI29" i="1"/>
  <c r="AJ29" i="1" s="1"/>
  <c r="AG29" i="1" s="1"/>
  <c r="AF29" i="1"/>
  <c r="AJ28" i="1"/>
  <c r="AG28" i="1" s="1"/>
  <c r="AF28" i="1"/>
  <c r="AJ27" i="1"/>
  <c r="AG27" i="1" s="1"/>
  <c r="AF27" i="1"/>
  <c r="AI26" i="1"/>
  <c r="AJ26" i="1" s="1"/>
  <c r="AG26" i="1" s="1"/>
  <c r="AF26" i="1"/>
  <c r="AI25" i="1"/>
  <c r="AJ25" i="1" s="1"/>
  <c r="AG25" i="1" s="1"/>
  <c r="AF25" i="1"/>
  <c r="AI24" i="1"/>
  <c r="AJ24" i="1" s="1"/>
  <c r="AG24" i="1" s="1"/>
  <c r="AF24" i="1"/>
  <c r="AI23" i="1"/>
  <c r="AJ23" i="1" s="1"/>
  <c r="AG23" i="1" s="1"/>
  <c r="AF23" i="1"/>
  <c r="AI22" i="1"/>
  <c r="AJ22" i="1" s="1"/>
  <c r="AG22" i="1" s="1"/>
  <c r="AF22" i="1"/>
  <c r="AI21" i="1"/>
  <c r="AJ21" i="1" s="1"/>
  <c r="AG21" i="1" s="1"/>
  <c r="AF21" i="1"/>
  <c r="AI20" i="1"/>
  <c r="AJ20" i="1" s="1"/>
  <c r="AG20" i="1" s="1"/>
  <c r="AF20" i="1"/>
  <c r="AI19" i="1"/>
  <c r="AJ19" i="1" s="1"/>
  <c r="AG19" i="1" s="1"/>
  <c r="AF19" i="1"/>
  <c r="AI18" i="1"/>
  <c r="AJ18" i="1" s="1"/>
  <c r="AG18" i="1" s="1"/>
  <c r="AF18" i="1"/>
  <c r="AI17" i="1"/>
  <c r="AJ17" i="1" s="1"/>
  <c r="AG17" i="1" s="1"/>
  <c r="AF17" i="1"/>
  <c r="AI16" i="1"/>
  <c r="AJ16" i="1" s="1"/>
  <c r="AG16" i="1" s="1"/>
  <c r="AF16" i="1"/>
  <c r="AI15" i="1"/>
  <c r="AJ15" i="1" s="1"/>
  <c r="AG15" i="1" s="1"/>
  <c r="AF15" i="1"/>
  <c r="AI14" i="1"/>
  <c r="AJ14" i="1" s="1"/>
  <c r="AG14" i="1" s="1"/>
  <c r="AF14" i="1"/>
  <c r="AI13" i="1"/>
  <c r="AJ13" i="1" s="1"/>
  <c r="AG13" i="1" s="1"/>
  <c r="AF13" i="1"/>
  <c r="AI12" i="1"/>
  <c r="AJ12" i="1" s="1"/>
  <c r="AG12" i="1" s="1"/>
  <c r="AF12" i="1"/>
  <c r="AI11" i="1"/>
  <c r="AJ11" i="1" s="1"/>
  <c r="AG11" i="1" s="1"/>
  <c r="AF11" i="1"/>
  <c r="AJ10" i="1"/>
  <c r="AG10" i="1" s="1"/>
  <c r="AF10" i="1"/>
  <c r="AI9" i="1"/>
  <c r="AJ9" i="1" s="1"/>
  <c r="AG9" i="1" s="1"/>
  <c r="AF9" i="1"/>
  <c r="AI8" i="1"/>
  <c r="AJ8" i="1" s="1"/>
  <c r="AG8" i="1" s="1"/>
  <c r="AF8" i="1"/>
  <c r="AI7" i="1"/>
  <c r="AJ7" i="1" s="1"/>
  <c r="AG7" i="1" s="1"/>
  <c r="AF7" i="1"/>
  <c r="AI6" i="1"/>
  <c r="AJ6" i="1" s="1"/>
  <c r="AG6" i="1" s="1"/>
  <c r="AF6" i="1"/>
  <c r="AN34" i="1"/>
  <c r="AO34" i="1" s="1"/>
  <c r="AL34" i="1" s="1"/>
  <c r="AK34" i="1"/>
  <c r="AN33" i="1"/>
  <c r="AO33" i="1" s="1"/>
  <c r="AL33" i="1" s="1"/>
  <c r="AK33" i="1"/>
  <c r="AN32" i="1"/>
  <c r="AO32" i="1" s="1"/>
  <c r="AL32" i="1" s="1"/>
  <c r="AK32" i="1"/>
  <c r="AN31" i="1"/>
  <c r="AO31" i="1" s="1"/>
  <c r="AL31" i="1" s="1"/>
  <c r="AK31" i="1"/>
  <c r="AO30" i="1"/>
  <c r="AL30" i="1" s="1"/>
  <c r="AK30" i="1"/>
  <c r="AN29" i="1"/>
  <c r="AO29" i="1" s="1"/>
  <c r="AL29" i="1" s="1"/>
  <c r="AK29" i="1"/>
  <c r="AN28" i="1"/>
  <c r="AO28" i="1" s="1"/>
  <c r="AL28" i="1" s="1"/>
  <c r="AK28" i="1"/>
  <c r="AN27" i="1"/>
  <c r="AO27" i="1" s="1"/>
  <c r="AL27" i="1" s="1"/>
  <c r="AK27" i="1"/>
  <c r="AN26" i="1"/>
  <c r="AO26" i="1" s="1"/>
  <c r="AL26" i="1" s="1"/>
  <c r="AK26" i="1"/>
  <c r="AN25" i="1"/>
  <c r="AO25" i="1" s="1"/>
  <c r="AL25" i="1" s="1"/>
  <c r="AK25" i="1"/>
  <c r="AN24" i="1"/>
  <c r="AO24" i="1" s="1"/>
  <c r="AL24" i="1" s="1"/>
  <c r="AK24" i="1"/>
  <c r="AN23" i="1"/>
  <c r="AO23" i="1" s="1"/>
  <c r="AL23" i="1" s="1"/>
  <c r="AK23" i="1"/>
  <c r="AO22" i="1"/>
  <c r="AL22" i="1" s="1"/>
  <c r="AK22" i="1"/>
  <c r="AN21" i="1"/>
  <c r="AO21" i="1" s="1"/>
  <c r="AL21" i="1" s="1"/>
  <c r="AK21" i="1"/>
  <c r="AN20" i="1"/>
  <c r="AO20" i="1" s="1"/>
  <c r="AL20" i="1" s="1"/>
  <c r="AK20" i="1"/>
  <c r="AN19" i="1"/>
  <c r="AO19" i="1" s="1"/>
  <c r="AL19" i="1" s="1"/>
  <c r="AK19" i="1"/>
  <c r="AN18" i="1"/>
  <c r="AO18" i="1" s="1"/>
  <c r="AL18" i="1" s="1"/>
  <c r="AK18" i="1"/>
  <c r="AN17" i="1"/>
  <c r="AO17" i="1" s="1"/>
  <c r="AL17" i="1" s="1"/>
  <c r="AK17" i="1"/>
  <c r="AN16" i="1"/>
  <c r="AO16" i="1" s="1"/>
  <c r="AL16" i="1" s="1"/>
  <c r="AK16" i="1"/>
  <c r="AN15" i="1"/>
  <c r="AO15" i="1" s="1"/>
  <c r="AL15" i="1" s="1"/>
  <c r="AK15" i="1"/>
  <c r="AN14" i="1"/>
  <c r="AO14" i="1" s="1"/>
  <c r="AL14" i="1" s="1"/>
  <c r="AK14" i="1"/>
  <c r="AN13" i="1"/>
  <c r="AO13" i="1" s="1"/>
  <c r="AL13" i="1" s="1"/>
  <c r="AK13" i="1"/>
  <c r="AN12" i="1"/>
  <c r="AO12" i="1" s="1"/>
  <c r="AL12" i="1" s="1"/>
  <c r="AK12" i="1"/>
  <c r="AN11" i="1"/>
  <c r="AO11" i="1" s="1"/>
  <c r="AL11" i="1" s="1"/>
  <c r="AK11" i="1"/>
  <c r="AN10" i="1"/>
  <c r="AO10" i="1" s="1"/>
  <c r="AL10" i="1" s="1"/>
  <c r="AK10" i="1"/>
  <c r="AN9" i="1"/>
  <c r="AO9" i="1" s="1"/>
  <c r="AL9" i="1" s="1"/>
  <c r="AK9" i="1"/>
  <c r="AN8" i="1"/>
  <c r="AO8" i="1" s="1"/>
  <c r="AL8" i="1" s="1"/>
  <c r="AK8" i="1"/>
  <c r="AN7" i="1"/>
  <c r="AO7" i="1" s="1"/>
  <c r="AL7" i="1" s="1"/>
  <c r="AK7" i="1"/>
  <c r="AN6" i="1"/>
  <c r="AO6" i="1" s="1"/>
  <c r="AL6" i="1" s="1"/>
  <c r="AK6" i="1"/>
  <c r="AS34" i="1"/>
  <c r="AT34" i="1" s="1"/>
  <c r="AQ34" i="1" s="1"/>
  <c r="AP34" i="1"/>
  <c r="AS33" i="1"/>
  <c r="AT33" i="1" s="1"/>
  <c r="AQ33" i="1" s="1"/>
  <c r="AP33" i="1"/>
  <c r="AS32" i="1"/>
  <c r="AT32" i="1" s="1"/>
  <c r="AQ32" i="1" s="1"/>
  <c r="AP32" i="1"/>
  <c r="AS31" i="1"/>
  <c r="AT31" i="1" s="1"/>
  <c r="AQ31" i="1" s="1"/>
  <c r="AP31" i="1"/>
  <c r="AS30" i="1"/>
  <c r="AT30" i="1" s="1"/>
  <c r="AQ30" i="1" s="1"/>
  <c r="AP30" i="1"/>
  <c r="AS29" i="1"/>
  <c r="AT29" i="1" s="1"/>
  <c r="AQ29" i="1" s="1"/>
  <c r="AP29" i="1"/>
  <c r="AS28" i="1"/>
  <c r="AT28" i="1" s="1"/>
  <c r="AQ28" i="1" s="1"/>
  <c r="AP28" i="1"/>
  <c r="AS27" i="1"/>
  <c r="AT27" i="1" s="1"/>
  <c r="AQ27" i="1" s="1"/>
  <c r="AP27" i="1"/>
  <c r="AS26" i="1"/>
  <c r="AT26" i="1" s="1"/>
  <c r="AQ26" i="1" s="1"/>
  <c r="AP26" i="1"/>
  <c r="AS25" i="1"/>
  <c r="AT25" i="1" s="1"/>
  <c r="AQ25" i="1" s="1"/>
  <c r="AP25" i="1"/>
  <c r="AS24" i="1"/>
  <c r="AT24" i="1" s="1"/>
  <c r="AQ24" i="1" s="1"/>
  <c r="AP24" i="1"/>
  <c r="AS23" i="1"/>
  <c r="AT23" i="1" s="1"/>
  <c r="AQ23" i="1" s="1"/>
  <c r="AP23" i="1"/>
  <c r="AS22" i="1"/>
  <c r="AT22" i="1" s="1"/>
  <c r="AQ22" i="1" s="1"/>
  <c r="AP22" i="1"/>
  <c r="AS21" i="1"/>
  <c r="AT21" i="1" s="1"/>
  <c r="AQ21" i="1" s="1"/>
  <c r="AP21" i="1"/>
  <c r="AS20" i="1"/>
  <c r="AT20" i="1" s="1"/>
  <c r="AQ20" i="1" s="1"/>
  <c r="AP20" i="1"/>
  <c r="AS19" i="1"/>
  <c r="AT19" i="1" s="1"/>
  <c r="AQ19" i="1" s="1"/>
  <c r="AP19" i="1"/>
  <c r="AS18" i="1"/>
  <c r="AT18" i="1" s="1"/>
  <c r="AQ18" i="1" s="1"/>
  <c r="AP18" i="1"/>
  <c r="AS17" i="1"/>
  <c r="AT17" i="1" s="1"/>
  <c r="AQ17" i="1" s="1"/>
  <c r="AP17" i="1"/>
  <c r="AS16" i="1"/>
  <c r="AT16" i="1" s="1"/>
  <c r="AQ16" i="1" s="1"/>
  <c r="AP16" i="1"/>
  <c r="AS15" i="1"/>
  <c r="AT15" i="1" s="1"/>
  <c r="AQ15" i="1" s="1"/>
  <c r="AP15" i="1"/>
  <c r="AS14" i="1"/>
  <c r="AT14" i="1" s="1"/>
  <c r="AQ14" i="1" s="1"/>
  <c r="AP14" i="1"/>
  <c r="AS13" i="1"/>
  <c r="AT13" i="1" s="1"/>
  <c r="AQ13" i="1" s="1"/>
  <c r="AP13" i="1"/>
  <c r="AS12" i="1"/>
  <c r="AT12" i="1" s="1"/>
  <c r="AQ12" i="1" s="1"/>
  <c r="AP12" i="1"/>
  <c r="AS11" i="1"/>
  <c r="AT11" i="1" s="1"/>
  <c r="AQ11" i="1" s="1"/>
  <c r="AP11" i="1"/>
  <c r="AS10" i="1"/>
  <c r="AT10" i="1" s="1"/>
  <c r="AQ10" i="1" s="1"/>
  <c r="AP10" i="1"/>
  <c r="AS9" i="1"/>
  <c r="AT9" i="1" s="1"/>
  <c r="AQ9" i="1" s="1"/>
  <c r="AP9" i="1"/>
  <c r="AS8" i="1"/>
  <c r="AT8" i="1" s="1"/>
  <c r="AQ8" i="1" s="1"/>
  <c r="AP8" i="1"/>
  <c r="AS7" i="1"/>
  <c r="AT7" i="1" s="1"/>
  <c r="AQ7" i="1" s="1"/>
  <c r="AP7" i="1"/>
  <c r="AS6" i="1"/>
  <c r="AT6" i="1" s="1"/>
  <c r="AQ6" i="1" s="1"/>
  <c r="AP6" i="1"/>
  <c r="AY34" i="1"/>
  <c r="AV34" i="1" s="1"/>
  <c r="AU34" i="1"/>
  <c r="AY33" i="1"/>
  <c r="AV33" i="1" s="1"/>
  <c r="AU33" i="1"/>
  <c r="AY32" i="1"/>
  <c r="AV32" i="1" s="1"/>
  <c r="AU32" i="1"/>
  <c r="AY31" i="1"/>
  <c r="AV31" i="1" s="1"/>
  <c r="AU31" i="1"/>
  <c r="AY30" i="1"/>
  <c r="AV30" i="1" s="1"/>
  <c r="AU30" i="1"/>
  <c r="AY29" i="1"/>
  <c r="AV29" i="1" s="1"/>
  <c r="AU29" i="1"/>
  <c r="AY28" i="1"/>
  <c r="AV28" i="1" s="1"/>
  <c r="AU28" i="1"/>
  <c r="AY27" i="1"/>
  <c r="AV27" i="1" s="1"/>
  <c r="AU27" i="1"/>
  <c r="AY26" i="1"/>
  <c r="AV26" i="1" s="1"/>
  <c r="AU26" i="1"/>
  <c r="AY25" i="1"/>
  <c r="AV25" i="1" s="1"/>
  <c r="AU25" i="1"/>
  <c r="AY24" i="1"/>
  <c r="AV24" i="1" s="1"/>
  <c r="AU24" i="1"/>
  <c r="AY23" i="1"/>
  <c r="AV23" i="1" s="1"/>
  <c r="AU23" i="1"/>
  <c r="AY22" i="1"/>
  <c r="AV22" i="1" s="1"/>
  <c r="AU22" i="1"/>
  <c r="AY21" i="1"/>
  <c r="AV21" i="1" s="1"/>
  <c r="AU21" i="1"/>
  <c r="AY20" i="1"/>
  <c r="AV20" i="1" s="1"/>
  <c r="AU20" i="1"/>
  <c r="AY19" i="1"/>
  <c r="AV19" i="1" s="1"/>
  <c r="AU19" i="1"/>
  <c r="AY18" i="1"/>
  <c r="AV18" i="1" s="1"/>
  <c r="AU18" i="1"/>
  <c r="AY17" i="1"/>
  <c r="AV17" i="1" s="1"/>
  <c r="AU17" i="1"/>
  <c r="AY16" i="1"/>
  <c r="AV16" i="1" s="1"/>
  <c r="AU16" i="1"/>
  <c r="AY15" i="1"/>
  <c r="AV15" i="1" s="1"/>
  <c r="AU15" i="1"/>
  <c r="AY14" i="1"/>
  <c r="AV14" i="1" s="1"/>
  <c r="AU14" i="1"/>
  <c r="AY13" i="1"/>
  <c r="AV13" i="1" s="1"/>
  <c r="AU13" i="1"/>
  <c r="AY12" i="1"/>
  <c r="AV12" i="1" s="1"/>
  <c r="AU12" i="1"/>
  <c r="AY11" i="1"/>
  <c r="AV11" i="1" s="1"/>
  <c r="AU11" i="1"/>
  <c r="AY10" i="1"/>
  <c r="AV10" i="1" s="1"/>
  <c r="AU10" i="1"/>
  <c r="AY9" i="1"/>
  <c r="AV9" i="1" s="1"/>
  <c r="AU9" i="1"/>
  <c r="AY8" i="1"/>
  <c r="AV8" i="1" s="1"/>
  <c r="AU8" i="1"/>
  <c r="AY7" i="1"/>
  <c r="AV7" i="1" s="1"/>
  <c r="AU7" i="1"/>
  <c r="AY6" i="1"/>
  <c r="AV6" i="1" s="1"/>
  <c r="AU6" i="1"/>
  <c r="BC34" i="1"/>
  <c r="BD34" i="1" s="1"/>
  <c r="BA34" i="1" s="1"/>
  <c r="AZ34" i="1"/>
  <c r="BC33" i="1"/>
  <c r="BD33" i="1" s="1"/>
  <c r="BA33" i="1" s="1"/>
  <c r="AZ33" i="1"/>
  <c r="BC32" i="1"/>
  <c r="BD32" i="1" s="1"/>
  <c r="BA32" i="1" s="1"/>
  <c r="AZ32" i="1"/>
  <c r="BC31" i="1"/>
  <c r="BD31" i="1" s="1"/>
  <c r="BA31" i="1" s="1"/>
  <c r="AZ31" i="1"/>
  <c r="BC30" i="1"/>
  <c r="BD30" i="1" s="1"/>
  <c r="BA30" i="1" s="1"/>
  <c r="AZ30" i="1"/>
  <c r="BC29" i="1"/>
  <c r="BD29" i="1" s="1"/>
  <c r="BA29" i="1" s="1"/>
  <c r="AZ29" i="1"/>
  <c r="BC28" i="1"/>
  <c r="BD28" i="1" s="1"/>
  <c r="BA28" i="1" s="1"/>
  <c r="AZ28" i="1"/>
  <c r="BC27" i="1"/>
  <c r="BD27" i="1" s="1"/>
  <c r="BA27" i="1" s="1"/>
  <c r="AZ27" i="1"/>
  <c r="BC26" i="1"/>
  <c r="BD26" i="1" s="1"/>
  <c r="BA26" i="1" s="1"/>
  <c r="AZ26" i="1"/>
  <c r="BC25" i="1"/>
  <c r="BD25" i="1" s="1"/>
  <c r="BA25" i="1" s="1"/>
  <c r="AZ25" i="1"/>
  <c r="BC23" i="1"/>
  <c r="BD23" i="1" s="1"/>
  <c r="BA23" i="1" s="1"/>
  <c r="AZ23" i="1"/>
  <c r="BC22" i="1"/>
  <c r="BD22" i="1" s="1"/>
  <c r="BA22" i="1" s="1"/>
  <c r="AZ22" i="1"/>
  <c r="BC21" i="1"/>
  <c r="BD21" i="1" s="1"/>
  <c r="BA21" i="1" s="1"/>
  <c r="AZ21" i="1"/>
  <c r="BC20" i="1"/>
  <c r="BD20" i="1" s="1"/>
  <c r="BA20" i="1" s="1"/>
  <c r="AZ20" i="1"/>
  <c r="BC19" i="1"/>
  <c r="BD19" i="1" s="1"/>
  <c r="BA19" i="1" s="1"/>
  <c r="AZ19" i="1"/>
  <c r="BC18" i="1"/>
  <c r="BD18" i="1" s="1"/>
  <c r="BA18" i="1" s="1"/>
  <c r="AZ18" i="1"/>
  <c r="BC17" i="1"/>
  <c r="BD17" i="1" s="1"/>
  <c r="BA17" i="1" s="1"/>
  <c r="AZ17" i="1"/>
  <c r="BC16" i="1"/>
  <c r="BD16" i="1" s="1"/>
  <c r="BA16" i="1" s="1"/>
  <c r="AZ16" i="1"/>
  <c r="BC15" i="1"/>
  <c r="BD15" i="1" s="1"/>
  <c r="BA15" i="1" s="1"/>
  <c r="AZ15" i="1"/>
  <c r="BC14" i="1"/>
  <c r="BD14" i="1" s="1"/>
  <c r="BA14" i="1" s="1"/>
  <c r="AZ14" i="1"/>
  <c r="BC13" i="1"/>
  <c r="BD13" i="1" s="1"/>
  <c r="BA13" i="1" s="1"/>
  <c r="AZ13" i="1"/>
  <c r="BC12" i="1"/>
  <c r="BD12" i="1" s="1"/>
  <c r="BA12" i="1" s="1"/>
  <c r="AZ12" i="1"/>
  <c r="BC11" i="1"/>
  <c r="BD11" i="1" s="1"/>
  <c r="BA11" i="1" s="1"/>
  <c r="AZ11" i="1"/>
  <c r="BC10" i="1"/>
  <c r="BD10" i="1" s="1"/>
  <c r="BA10" i="1" s="1"/>
  <c r="AZ10" i="1"/>
  <c r="BC9" i="1"/>
  <c r="BD9" i="1" s="1"/>
  <c r="BA9" i="1" s="1"/>
  <c r="AZ9" i="1"/>
  <c r="BC8" i="1"/>
  <c r="BD8" i="1" s="1"/>
  <c r="BA8" i="1" s="1"/>
  <c r="AZ8" i="1"/>
  <c r="BC7" i="1"/>
  <c r="BD7" i="1" s="1"/>
  <c r="BA7" i="1" s="1"/>
  <c r="AZ7" i="1"/>
  <c r="BC6" i="1"/>
  <c r="BD6" i="1" s="1"/>
  <c r="BA6" i="1" s="1"/>
  <c r="AZ6" i="1"/>
  <c r="BH34" i="1"/>
  <c r="BI34" i="1" s="1"/>
  <c r="BF34" i="1" s="1"/>
  <c r="BE34" i="1"/>
  <c r="BH33" i="1"/>
  <c r="BI33" i="1" s="1"/>
  <c r="BF33" i="1" s="1"/>
  <c r="BE33" i="1"/>
  <c r="BH32" i="1"/>
  <c r="BI32" i="1" s="1"/>
  <c r="BF32" i="1" s="1"/>
  <c r="BE32" i="1"/>
  <c r="BH31" i="1"/>
  <c r="BI31" i="1" s="1"/>
  <c r="BF31" i="1" s="1"/>
  <c r="BE31" i="1"/>
  <c r="BH30" i="1"/>
  <c r="BI30" i="1" s="1"/>
  <c r="BF30" i="1" s="1"/>
  <c r="BE30" i="1"/>
  <c r="BH29" i="1"/>
  <c r="BI29" i="1" s="1"/>
  <c r="BF29" i="1" s="1"/>
  <c r="BE29" i="1"/>
  <c r="BH28" i="1"/>
  <c r="BI28" i="1" s="1"/>
  <c r="BF28" i="1" s="1"/>
  <c r="BE28" i="1"/>
  <c r="BH27" i="1"/>
  <c r="BI27" i="1" s="1"/>
  <c r="BF27" i="1" s="1"/>
  <c r="BE27" i="1"/>
  <c r="BH26" i="1"/>
  <c r="BI26" i="1" s="1"/>
  <c r="BF26" i="1" s="1"/>
  <c r="BE26" i="1"/>
  <c r="BH25" i="1"/>
  <c r="BI25" i="1" s="1"/>
  <c r="BF25" i="1" s="1"/>
  <c r="BE25" i="1"/>
  <c r="BH24" i="1"/>
  <c r="BI24" i="1" s="1"/>
  <c r="BF24" i="1" s="1"/>
  <c r="BE24" i="1"/>
  <c r="BH23" i="1"/>
  <c r="BI23" i="1" s="1"/>
  <c r="BF23" i="1" s="1"/>
  <c r="BE23" i="1"/>
  <c r="BH22" i="1"/>
  <c r="BI22" i="1" s="1"/>
  <c r="BF22" i="1" s="1"/>
  <c r="BE22" i="1"/>
  <c r="BH21" i="1"/>
  <c r="BI21" i="1" s="1"/>
  <c r="BF21" i="1" s="1"/>
  <c r="BE21" i="1"/>
  <c r="BH20" i="1"/>
  <c r="BI20" i="1" s="1"/>
  <c r="BF20" i="1" s="1"/>
  <c r="BE20" i="1"/>
  <c r="BH19" i="1"/>
  <c r="BI19" i="1" s="1"/>
  <c r="BF19" i="1" s="1"/>
  <c r="BE19" i="1"/>
  <c r="BH18" i="1"/>
  <c r="BI18" i="1" s="1"/>
  <c r="BF18" i="1" s="1"/>
  <c r="BE18" i="1"/>
  <c r="BH17" i="1"/>
  <c r="BI17" i="1" s="1"/>
  <c r="BF17" i="1" s="1"/>
  <c r="BE17" i="1"/>
  <c r="BH16" i="1"/>
  <c r="BI16" i="1" s="1"/>
  <c r="BF16" i="1" s="1"/>
  <c r="BE16" i="1"/>
  <c r="BH15" i="1"/>
  <c r="BI15" i="1" s="1"/>
  <c r="BF15" i="1" s="1"/>
  <c r="BE15" i="1"/>
  <c r="BH14" i="1"/>
  <c r="BI14" i="1" s="1"/>
  <c r="BF14" i="1" s="1"/>
  <c r="BE14" i="1"/>
  <c r="BH13" i="1"/>
  <c r="BI13" i="1" s="1"/>
  <c r="BF13" i="1" s="1"/>
  <c r="BE13" i="1"/>
  <c r="BH12" i="1"/>
  <c r="BI12" i="1" s="1"/>
  <c r="BF12" i="1" s="1"/>
  <c r="BE12" i="1"/>
  <c r="BH11" i="1"/>
  <c r="BI11" i="1" s="1"/>
  <c r="BF11" i="1" s="1"/>
  <c r="BE11" i="1"/>
  <c r="BH10" i="1"/>
  <c r="BI10" i="1" s="1"/>
  <c r="BF10" i="1" s="1"/>
  <c r="BE10" i="1"/>
  <c r="BH9" i="1"/>
  <c r="BI9" i="1" s="1"/>
  <c r="BF9" i="1" s="1"/>
  <c r="BE9" i="1"/>
  <c r="BH8" i="1"/>
  <c r="BI8" i="1" s="1"/>
  <c r="BF8" i="1" s="1"/>
  <c r="BE8" i="1"/>
  <c r="BH7" i="1"/>
  <c r="BI7" i="1" s="1"/>
  <c r="BF7" i="1" s="1"/>
  <c r="BE7" i="1"/>
  <c r="BH6" i="1"/>
  <c r="BI6" i="1" s="1"/>
  <c r="BF6" i="1" s="1"/>
  <c r="BE6" i="1"/>
  <c r="BM34" i="1"/>
  <c r="BN34" i="1" s="1"/>
  <c r="BK34" i="1" s="1"/>
  <c r="BJ34" i="1"/>
  <c r="BM33" i="1"/>
  <c r="BN33" i="1" s="1"/>
  <c r="BK33" i="1" s="1"/>
  <c r="BJ33" i="1"/>
  <c r="BM32" i="1"/>
  <c r="BN32" i="1" s="1"/>
  <c r="BK32" i="1" s="1"/>
  <c r="BJ32" i="1"/>
  <c r="BM31" i="1"/>
  <c r="BN31" i="1" s="1"/>
  <c r="BK31" i="1" s="1"/>
  <c r="BJ31" i="1"/>
  <c r="BM30" i="1"/>
  <c r="BN30" i="1" s="1"/>
  <c r="BK30" i="1" s="1"/>
  <c r="BJ30" i="1"/>
  <c r="BM29" i="1"/>
  <c r="BN29" i="1" s="1"/>
  <c r="BK29" i="1" s="1"/>
  <c r="BJ29" i="1"/>
  <c r="BM28" i="1"/>
  <c r="BN28" i="1" s="1"/>
  <c r="BK28" i="1" s="1"/>
  <c r="BJ28" i="1"/>
  <c r="BM27" i="1"/>
  <c r="BN27" i="1" s="1"/>
  <c r="BK27" i="1" s="1"/>
  <c r="BJ27" i="1"/>
  <c r="BM26" i="1"/>
  <c r="BN26" i="1" s="1"/>
  <c r="BK26" i="1" s="1"/>
  <c r="BJ26" i="1"/>
  <c r="BM25" i="1"/>
  <c r="BN25" i="1" s="1"/>
  <c r="BK25" i="1" s="1"/>
  <c r="BJ25" i="1"/>
  <c r="BM24" i="1"/>
  <c r="BN24" i="1" s="1"/>
  <c r="BK24" i="1" s="1"/>
  <c r="BJ24" i="1"/>
  <c r="BM23" i="1"/>
  <c r="BN23" i="1" s="1"/>
  <c r="BK23" i="1" s="1"/>
  <c r="BJ23" i="1"/>
  <c r="BM22" i="1"/>
  <c r="BN22" i="1" s="1"/>
  <c r="BK22" i="1" s="1"/>
  <c r="BJ22" i="1"/>
  <c r="BM21" i="1"/>
  <c r="BN21" i="1" s="1"/>
  <c r="BK21" i="1" s="1"/>
  <c r="BJ21" i="1"/>
  <c r="BM20" i="1"/>
  <c r="BN20" i="1" s="1"/>
  <c r="BK20" i="1" s="1"/>
  <c r="BJ20" i="1"/>
  <c r="BM19" i="1"/>
  <c r="BN19" i="1" s="1"/>
  <c r="BK19" i="1" s="1"/>
  <c r="BJ19" i="1"/>
  <c r="BM18" i="1"/>
  <c r="BN18" i="1" s="1"/>
  <c r="BK18" i="1" s="1"/>
  <c r="BJ18" i="1"/>
  <c r="BM17" i="1"/>
  <c r="BN17" i="1" s="1"/>
  <c r="BK17" i="1" s="1"/>
  <c r="BJ17" i="1"/>
  <c r="BM16" i="1"/>
  <c r="BN16" i="1" s="1"/>
  <c r="BK16" i="1" s="1"/>
  <c r="BJ16" i="1"/>
  <c r="BM15" i="1"/>
  <c r="BN15" i="1" s="1"/>
  <c r="BK15" i="1" s="1"/>
  <c r="BJ15" i="1"/>
  <c r="BM14" i="1"/>
  <c r="BN14" i="1" s="1"/>
  <c r="BK14" i="1" s="1"/>
  <c r="BJ14" i="1"/>
  <c r="BM13" i="1"/>
  <c r="BN13" i="1" s="1"/>
  <c r="BK13" i="1" s="1"/>
  <c r="BJ13" i="1"/>
  <c r="BM12" i="1"/>
  <c r="BN12" i="1" s="1"/>
  <c r="BK12" i="1" s="1"/>
  <c r="BJ12" i="1"/>
  <c r="BM11" i="1"/>
  <c r="BN11" i="1" s="1"/>
  <c r="BK11" i="1" s="1"/>
  <c r="BJ11" i="1"/>
  <c r="BM10" i="1"/>
  <c r="BN10" i="1" s="1"/>
  <c r="BK10" i="1" s="1"/>
  <c r="BJ10" i="1"/>
  <c r="BM9" i="1"/>
  <c r="BN9" i="1" s="1"/>
  <c r="BK9" i="1" s="1"/>
  <c r="BJ9" i="1"/>
  <c r="BM8" i="1"/>
  <c r="BN8" i="1" s="1"/>
  <c r="BK8" i="1" s="1"/>
  <c r="BJ8" i="1"/>
  <c r="BM7" i="1"/>
  <c r="BN7" i="1" s="1"/>
  <c r="BK7" i="1" s="1"/>
  <c r="BJ7" i="1"/>
  <c r="BM6" i="1"/>
  <c r="BN6" i="1" s="1"/>
  <c r="BK6" i="1" s="1"/>
  <c r="BJ6" i="1"/>
  <c r="BR34" i="1"/>
  <c r="BS34" i="1" s="1"/>
  <c r="BP34" i="1" s="1"/>
  <c r="BO34" i="1"/>
  <c r="BS33" i="1"/>
  <c r="BP33" i="1" s="1"/>
  <c r="BO33" i="1"/>
  <c r="BR32" i="1"/>
  <c r="BS32" i="1" s="1"/>
  <c r="BP32" i="1" s="1"/>
  <c r="BO32" i="1"/>
  <c r="BS31" i="1"/>
  <c r="BP31" i="1" s="1"/>
  <c r="BO31" i="1"/>
  <c r="BR30" i="1"/>
  <c r="BS30" i="1" s="1"/>
  <c r="BP30" i="1" s="1"/>
  <c r="BO30" i="1"/>
  <c r="BR29" i="1"/>
  <c r="BS29" i="1" s="1"/>
  <c r="BP29" i="1" s="1"/>
  <c r="BO29" i="1"/>
  <c r="BS28" i="1"/>
  <c r="BP28" i="1" s="1"/>
  <c r="BO28" i="1"/>
  <c r="BR27" i="1"/>
  <c r="BS27" i="1" s="1"/>
  <c r="BP27" i="1" s="1"/>
  <c r="BO27" i="1"/>
  <c r="BR26" i="1"/>
  <c r="BS26" i="1" s="1"/>
  <c r="BP26" i="1" s="1"/>
  <c r="BO26" i="1"/>
  <c r="BR25" i="1"/>
  <c r="BS25" i="1" s="1"/>
  <c r="BP25" i="1" s="1"/>
  <c r="BO25" i="1"/>
  <c r="BR24" i="1"/>
  <c r="BS24" i="1" s="1"/>
  <c r="BP24" i="1" s="1"/>
  <c r="BO24" i="1"/>
  <c r="BR23" i="1"/>
  <c r="BS23" i="1" s="1"/>
  <c r="BP23" i="1" s="1"/>
  <c r="BO23" i="1"/>
  <c r="BR22" i="1"/>
  <c r="BS22" i="1" s="1"/>
  <c r="BP22" i="1" s="1"/>
  <c r="BO22" i="1"/>
  <c r="BR21" i="1"/>
  <c r="BS21" i="1" s="1"/>
  <c r="BP21" i="1" s="1"/>
  <c r="BO21" i="1"/>
  <c r="BR20" i="1"/>
  <c r="BS20" i="1" s="1"/>
  <c r="BP20" i="1" s="1"/>
  <c r="BO20" i="1"/>
  <c r="BR19" i="1"/>
  <c r="BS19" i="1" s="1"/>
  <c r="BP19" i="1" s="1"/>
  <c r="BO19" i="1"/>
  <c r="BR18" i="1"/>
  <c r="BS18" i="1" s="1"/>
  <c r="BP18" i="1" s="1"/>
  <c r="BO18" i="1"/>
  <c r="BR17" i="1"/>
  <c r="BS17" i="1" s="1"/>
  <c r="BP17" i="1" s="1"/>
  <c r="BO17" i="1"/>
  <c r="BR16" i="1"/>
  <c r="BS16" i="1" s="1"/>
  <c r="BP16" i="1" s="1"/>
  <c r="BO16" i="1"/>
  <c r="BR15" i="1"/>
  <c r="BS15" i="1" s="1"/>
  <c r="BP15" i="1" s="1"/>
  <c r="BO15" i="1"/>
  <c r="BR14" i="1"/>
  <c r="BS14" i="1" s="1"/>
  <c r="BP14" i="1" s="1"/>
  <c r="BO14" i="1"/>
  <c r="BR13" i="1"/>
  <c r="BS13" i="1" s="1"/>
  <c r="BP13" i="1" s="1"/>
  <c r="BO13" i="1"/>
  <c r="BR12" i="1"/>
  <c r="BS12" i="1" s="1"/>
  <c r="BP12" i="1" s="1"/>
  <c r="BO12" i="1"/>
  <c r="BR11" i="1"/>
  <c r="BS11" i="1" s="1"/>
  <c r="BP11" i="1" s="1"/>
  <c r="BO11" i="1"/>
  <c r="BS10" i="1"/>
  <c r="BP10" i="1" s="1"/>
  <c r="BO10" i="1"/>
  <c r="BR9" i="1"/>
  <c r="BS9" i="1" s="1"/>
  <c r="BP9" i="1" s="1"/>
  <c r="BO9" i="1"/>
  <c r="BR8" i="1"/>
  <c r="BS8" i="1" s="1"/>
  <c r="BP8" i="1" s="1"/>
  <c r="BO8" i="1"/>
  <c r="BR7" i="1"/>
  <c r="BS7" i="1" s="1"/>
  <c r="BP7" i="1" s="1"/>
  <c r="BO7" i="1"/>
  <c r="BR6" i="1"/>
  <c r="BS6" i="1" s="1"/>
  <c r="BP6" i="1" s="1"/>
  <c r="BO6" i="1"/>
  <c r="BW34" i="1"/>
  <c r="BX34" i="1" s="1"/>
  <c r="BU34" i="1" s="1"/>
  <c r="BT34" i="1"/>
  <c r="BW33" i="1"/>
  <c r="BX33" i="1" s="1"/>
  <c r="BU33" i="1" s="1"/>
  <c r="BT33" i="1"/>
  <c r="BW32" i="1"/>
  <c r="BX32" i="1" s="1"/>
  <c r="BU32" i="1" s="1"/>
  <c r="BT32" i="1"/>
  <c r="BW31" i="1"/>
  <c r="BX31" i="1" s="1"/>
  <c r="BU31" i="1" s="1"/>
  <c r="BT31" i="1"/>
  <c r="BW30" i="1"/>
  <c r="BX30" i="1" s="1"/>
  <c r="BU30" i="1" s="1"/>
  <c r="BT30" i="1"/>
  <c r="BW29" i="1"/>
  <c r="BX29" i="1" s="1"/>
  <c r="BU29" i="1" s="1"/>
  <c r="BT29" i="1"/>
  <c r="BW28" i="1"/>
  <c r="BX28" i="1" s="1"/>
  <c r="BU28" i="1" s="1"/>
  <c r="BT28" i="1"/>
  <c r="BW27" i="1"/>
  <c r="BX27" i="1" s="1"/>
  <c r="BU27" i="1" s="1"/>
  <c r="BT27" i="1"/>
  <c r="BW26" i="1"/>
  <c r="BX26" i="1" s="1"/>
  <c r="BU26" i="1" s="1"/>
  <c r="BT26" i="1"/>
  <c r="BW25" i="1"/>
  <c r="BX25" i="1" s="1"/>
  <c r="BU25" i="1" s="1"/>
  <c r="BT25" i="1"/>
  <c r="BW24" i="1"/>
  <c r="BX24" i="1" s="1"/>
  <c r="BU24" i="1" s="1"/>
  <c r="BT24" i="1"/>
  <c r="BW23" i="1"/>
  <c r="BX23" i="1" s="1"/>
  <c r="BU23" i="1" s="1"/>
  <c r="BT23" i="1"/>
  <c r="BW22" i="1"/>
  <c r="BX22" i="1" s="1"/>
  <c r="BU22" i="1" s="1"/>
  <c r="BT22" i="1"/>
  <c r="BW21" i="1"/>
  <c r="BX21" i="1" s="1"/>
  <c r="BU21" i="1" s="1"/>
  <c r="BT21" i="1"/>
  <c r="BW20" i="1"/>
  <c r="BX20" i="1" s="1"/>
  <c r="BU20" i="1" s="1"/>
  <c r="BT20" i="1"/>
  <c r="BW19" i="1"/>
  <c r="BX19" i="1" s="1"/>
  <c r="BU19" i="1" s="1"/>
  <c r="BT19" i="1"/>
  <c r="BW18" i="1"/>
  <c r="BX18" i="1" s="1"/>
  <c r="BU18" i="1" s="1"/>
  <c r="BT18" i="1"/>
  <c r="BW17" i="1"/>
  <c r="BX17" i="1" s="1"/>
  <c r="BU17" i="1" s="1"/>
  <c r="BT17" i="1"/>
  <c r="BW16" i="1"/>
  <c r="BX16" i="1" s="1"/>
  <c r="BU16" i="1" s="1"/>
  <c r="BT16" i="1"/>
  <c r="BW15" i="1"/>
  <c r="BX15" i="1" s="1"/>
  <c r="BU15" i="1" s="1"/>
  <c r="BT15" i="1"/>
  <c r="BW14" i="1"/>
  <c r="BX14" i="1" s="1"/>
  <c r="BU14" i="1" s="1"/>
  <c r="BT14" i="1"/>
  <c r="BW13" i="1"/>
  <c r="BX13" i="1" s="1"/>
  <c r="BU13" i="1" s="1"/>
  <c r="BT13" i="1"/>
  <c r="BW12" i="1"/>
  <c r="BX12" i="1" s="1"/>
  <c r="BU12" i="1" s="1"/>
  <c r="BT12" i="1"/>
  <c r="BW11" i="1"/>
  <c r="BX11" i="1" s="1"/>
  <c r="BU11" i="1" s="1"/>
  <c r="BT11" i="1"/>
  <c r="BW10" i="1"/>
  <c r="BX10" i="1" s="1"/>
  <c r="BU10" i="1" s="1"/>
  <c r="BT10" i="1"/>
  <c r="BW9" i="1"/>
  <c r="BX9" i="1" s="1"/>
  <c r="BU9" i="1" s="1"/>
  <c r="BT9" i="1"/>
  <c r="BW8" i="1"/>
  <c r="BX8" i="1" s="1"/>
  <c r="BU8" i="1" s="1"/>
  <c r="BT8" i="1"/>
  <c r="BW7" i="1"/>
  <c r="BX7" i="1" s="1"/>
  <c r="BU7" i="1" s="1"/>
  <c r="BT7" i="1"/>
  <c r="BW6" i="1"/>
  <c r="BX6" i="1" s="1"/>
  <c r="BU6" i="1" s="1"/>
  <c r="BT6" i="1"/>
  <c r="CB34" i="1"/>
  <c r="CC34" i="1" s="1"/>
  <c r="BZ34" i="1" s="1"/>
  <c r="BY34" i="1"/>
  <c r="CB33" i="1"/>
  <c r="CC33" i="1" s="1"/>
  <c r="BZ33" i="1" s="1"/>
  <c r="BY33" i="1"/>
  <c r="CB32" i="1"/>
  <c r="CC32" i="1" s="1"/>
  <c r="BZ32" i="1" s="1"/>
  <c r="BY32" i="1"/>
  <c r="CB31" i="1"/>
  <c r="CC31" i="1" s="1"/>
  <c r="BZ31" i="1" s="1"/>
  <c r="BY31" i="1"/>
  <c r="CB30" i="1"/>
  <c r="CC30" i="1" s="1"/>
  <c r="BZ30" i="1" s="1"/>
  <c r="BY30" i="1"/>
  <c r="CB29" i="1"/>
  <c r="CC29" i="1" s="1"/>
  <c r="BZ29" i="1" s="1"/>
  <c r="BY29" i="1"/>
  <c r="CB28" i="1"/>
  <c r="CC28" i="1" s="1"/>
  <c r="BZ28" i="1" s="1"/>
  <c r="BY28" i="1"/>
  <c r="CB27" i="1"/>
  <c r="CC27" i="1" s="1"/>
  <c r="BZ27" i="1" s="1"/>
  <c r="BY27" i="1"/>
  <c r="CB26" i="1"/>
  <c r="CC26" i="1" s="1"/>
  <c r="BZ26" i="1" s="1"/>
  <c r="BY26" i="1"/>
  <c r="CB25" i="1"/>
  <c r="CC25" i="1" s="1"/>
  <c r="BZ25" i="1" s="1"/>
  <c r="BY25" i="1"/>
  <c r="CB24" i="1"/>
  <c r="CC24" i="1" s="1"/>
  <c r="BZ24" i="1" s="1"/>
  <c r="BY24" i="1"/>
  <c r="CB23" i="1"/>
  <c r="CC23" i="1" s="1"/>
  <c r="BZ23" i="1" s="1"/>
  <c r="BY23" i="1"/>
  <c r="CB22" i="1"/>
  <c r="CC22" i="1" s="1"/>
  <c r="BZ22" i="1" s="1"/>
  <c r="BY22" i="1"/>
  <c r="CB21" i="1"/>
  <c r="CC21" i="1" s="1"/>
  <c r="BZ21" i="1" s="1"/>
  <c r="BY21" i="1"/>
  <c r="CB20" i="1"/>
  <c r="CC20" i="1" s="1"/>
  <c r="BZ20" i="1" s="1"/>
  <c r="BY20" i="1"/>
  <c r="CB19" i="1"/>
  <c r="CC19" i="1" s="1"/>
  <c r="BZ19" i="1" s="1"/>
  <c r="BY19" i="1"/>
  <c r="CB18" i="1"/>
  <c r="CC18" i="1" s="1"/>
  <c r="BZ18" i="1" s="1"/>
  <c r="BY18" i="1"/>
  <c r="CB17" i="1"/>
  <c r="CC17" i="1" s="1"/>
  <c r="BZ17" i="1" s="1"/>
  <c r="BY17" i="1"/>
  <c r="CB16" i="1"/>
  <c r="CC16" i="1" s="1"/>
  <c r="BZ16" i="1" s="1"/>
  <c r="BY16" i="1"/>
  <c r="CB15" i="1"/>
  <c r="CC15" i="1" s="1"/>
  <c r="BZ15" i="1" s="1"/>
  <c r="BY15" i="1"/>
  <c r="CB14" i="1"/>
  <c r="CC14" i="1" s="1"/>
  <c r="BZ14" i="1" s="1"/>
  <c r="BY14" i="1"/>
  <c r="CB13" i="1"/>
  <c r="CC13" i="1" s="1"/>
  <c r="BZ13" i="1" s="1"/>
  <c r="BY13" i="1"/>
  <c r="CB12" i="1"/>
  <c r="CC12" i="1" s="1"/>
  <c r="BZ12" i="1" s="1"/>
  <c r="BY12" i="1"/>
  <c r="CB11" i="1"/>
  <c r="CC11" i="1" s="1"/>
  <c r="BZ11" i="1" s="1"/>
  <c r="BY11" i="1"/>
  <c r="CB10" i="1"/>
  <c r="CC10" i="1" s="1"/>
  <c r="BZ10" i="1" s="1"/>
  <c r="BY10" i="1"/>
  <c r="CB9" i="1"/>
  <c r="CC9" i="1" s="1"/>
  <c r="BZ9" i="1" s="1"/>
  <c r="BY9" i="1"/>
  <c r="CB8" i="1"/>
  <c r="CC8" i="1" s="1"/>
  <c r="BZ8" i="1" s="1"/>
  <c r="BY8" i="1"/>
  <c r="CB7" i="1"/>
  <c r="CC7" i="1" s="1"/>
  <c r="BZ7" i="1" s="1"/>
  <c r="BY7" i="1"/>
  <c r="CB6" i="1"/>
  <c r="CC6" i="1" s="1"/>
  <c r="BZ6" i="1" s="1"/>
  <c r="BY6" i="1"/>
  <c r="CG34" i="1"/>
  <c r="CH34" i="1" s="1"/>
  <c r="CE34" i="1" s="1"/>
  <c r="CD34" i="1"/>
  <c r="CG33" i="1"/>
  <c r="CH33" i="1" s="1"/>
  <c r="CE33" i="1" s="1"/>
  <c r="CD33" i="1"/>
  <c r="CG32" i="1"/>
  <c r="CH32" i="1" s="1"/>
  <c r="CE32" i="1" s="1"/>
  <c r="CD32" i="1"/>
  <c r="CG31" i="1"/>
  <c r="CH31" i="1" s="1"/>
  <c r="CE31" i="1" s="1"/>
  <c r="CD31" i="1"/>
  <c r="CG30" i="1"/>
  <c r="CH30" i="1" s="1"/>
  <c r="CE30" i="1" s="1"/>
  <c r="CD30" i="1"/>
  <c r="CG29" i="1"/>
  <c r="CH29" i="1" s="1"/>
  <c r="CE29" i="1" s="1"/>
  <c r="CD29" i="1"/>
  <c r="CG28" i="1"/>
  <c r="CH28" i="1" s="1"/>
  <c r="CE28" i="1" s="1"/>
  <c r="CD28" i="1"/>
  <c r="CG27" i="1"/>
  <c r="CH27" i="1" s="1"/>
  <c r="CE27" i="1" s="1"/>
  <c r="CD27" i="1"/>
  <c r="CG26" i="1"/>
  <c r="CH26" i="1" s="1"/>
  <c r="CE26" i="1" s="1"/>
  <c r="CD26" i="1"/>
  <c r="CG25" i="1"/>
  <c r="CH25" i="1" s="1"/>
  <c r="CE25" i="1" s="1"/>
  <c r="CD25" i="1"/>
  <c r="CG24" i="1"/>
  <c r="CH24" i="1" s="1"/>
  <c r="CE24" i="1" s="1"/>
  <c r="CD24" i="1"/>
  <c r="CG23" i="1"/>
  <c r="CH23" i="1" s="1"/>
  <c r="CE23" i="1" s="1"/>
  <c r="CD23" i="1"/>
  <c r="CG22" i="1"/>
  <c r="CH22" i="1" s="1"/>
  <c r="CE22" i="1" s="1"/>
  <c r="CD22" i="1"/>
  <c r="CG21" i="1"/>
  <c r="CH21" i="1" s="1"/>
  <c r="CE21" i="1" s="1"/>
  <c r="CD21" i="1"/>
  <c r="CG20" i="1"/>
  <c r="CH20" i="1" s="1"/>
  <c r="CE20" i="1" s="1"/>
  <c r="CD20" i="1"/>
  <c r="CG19" i="1"/>
  <c r="CH19" i="1" s="1"/>
  <c r="CE19" i="1" s="1"/>
  <c r="CD19" i="1"/>
  <c r="CG18" i="1"/>
  <c r="CH18" i="1" s="1"/>
  <c r="CE18" i="1" s="1"/>
  <c r="CD18" i="1"/>
  <c r="CG17" i="1"/>
  <c r="CH17" i="1" s="1"/>
  <c r="CE17" i="1" s="1"/>
  <c r="CD17" i="1"/>
  <c r="CG16" i="1"/>
  <c r="CH16" i="1" s="1"/>
  <c r="CE16" i="1" s="1"/>
  <c r="CD16" i="1"/>
  <c r="CG15" i="1"/>
  <c r="CH15" i="1" s="1"/>
  <c r="CE15" i="1" s="1"/>
  <c r="CD15" i="1"/>
  <c r="CG14" i="1"/>
  <c r="CH14" i="1" s="1"/>
  <c r="CG13" i="1"/>
  <c r="CH13" i="1" s="1"/>
  <c r="CE13" i="1" s="1"/>
  <c r="CD13" i="1"/>
  <c r="CG12" i="1"/>
  <c r="CH12" i="1" s="1"/>
  <c r="CE12" i="1" s="1"/>
  <c r="CD12" i="1"/>
  <c r="CG11" i="1"/>
  <c r="CH11" i="1" s="1"/>
  <c r="CE11" i="1" s="1"/>
  <c r="CD11" i="1"/>
  <c r="CG10" i="1"/>
  <c r="CH10" i="1" s="1"/>
  <c r="CE10" i="1" s="1"/>
  <c r="CD10" i="1"/>
  <c r="CG9" i="1"/>
  <c r="CH9" i="1" s="1"/>
  <c r="CE9" i="1" s="1"/>
  <c r="CD9" i="1"/>
  <c r="CG8" i="1"/>
  <c r="CH8" i="1" s="1"/>
  <c r="CE8" i="1" s="1"/>
  <c r="CD8" i="1"/>
  <c r="CG7" i="1"/>
  <c r="CH7" i="1" s="1"/>
  <c r="CE7" i="1" s="1"/>
  <c r="CD7" i="1"/>
  <c r="CG6" i="1"/>
  <c r="CH6" i="1" s="1"/>
  <c r="CE6" i="1" s="1"/>
  <c r="CD6" i="1"/>
  <c r="DU34" i="1"/>
  <c r="DV34" i="1" s="1"/>
  <c r="DS34" i="1" s="1"/>
  <c r="DR34" i="1"/>
  <c r="DU33" i="1"/>
  <c r="DV33" i="1" s="1"/>
  <c r="DS33" i="1" s="1"/>
  <c r="DR33" i="1"/>
  <c r="DU32" i="1"/>
  <c r="DV32" i="1" s="1"/>
  <c r="DS32" i="1" s="1"/>
  <c r="DR32" i="1"/>
  <c r="DU31" i="1"/>
  <c r="DV31" i="1" s="1"/>
  <c r="DS31" i="1" s="1"/>
  <c r="DR31" i="1"/>
  <c r="DU30" i="1"/>
  <c r="DV30" i="1" s="1"/>
  <c r="DS30" i="1" s="1"/>
  <c r="DR30" i="1"/>
  <c r="DU29" i="1"/>
  <c r="DV29" i="1" s="1"/>
  <c r="DS29" i="1" s="1"/>
  <c r="DR29" i="1"/>
  <c r="DU28" i="1"/>
  <c r="DV28" i="1" s="1"/>
  <c r="DS28" i="1" s="1"/>
  <c r="DR28" i="1"/>
  <c r="DU27" i="1"/>
  <c r="DV27" i="1" s="1"/>
  <c r="DS27" i="1" s="1"/>
  <c r="DR27" i="1"/>
  <c r="DU26" i="1"/>
  <c r="DV26" i="1" s="1"/>
  <c r="DS26" i="1" s="1"/>
  <c r="DR26" i="1"/>
  <c r="DU25" i="1"/>
  <c r="DV25" i="1" s="1"/>
  <c r="DS25" i="1" s="1"/>
  <c r="DR25" i="1"/>
  <c r="DU24" i="1"/>
  <c r="DV24" i="1" s="1"/>
  <c r="DS24" i="1" s="1"/>
  <c r="DR24" i="1"/>
  <c r="DU23" i="1"/>
  <c r="DV23" i="1" s="1"/>
  <c r="DS23" i="1" s="1"/>
  <c r="DR23" i="1"/>
  <c r="DU22" i="1"/>
  <c r="DV22" i="1" s="1"/>
  <c r="DS22" i="1" s="1"/>
  <c r="DR22" i="1"/>
  <c r="DU21" i="1"/>
  <c r="DV21" i="1" s="1"/>
  <c r="DS21" i="1" s="1"/>
  <c r="DR21" i="1"/>
  <c r="DU20" i="1"/>
  <c r="DV20" i="1" s="1"/>
  <c r="DS20" i="1" s="1"/>
  <c r="DR20" i="1"/>
  <c r="DU19" i="1"/>
  <c r="DV19" i="1" s="1"/>
  <c r="DS19" i="1" s="1"/>
  <c r="DR19" i="1"/>
  <c r="DU18" i="1"/>
  <c r="DV18" i="1" s="1"/>
  <c r="DS18" i="1" s="1"/>
  <c r="DR18" i="1"/>
  <c r="DU17" i="1"/>
  <c r="DV17" i="1" s="1"/>
  <c r="DS17" i="1" s="1"/>
  <c r="DR17" i="1"/>
  <c r="DU16" i="1"/>
  <c r="DV16" i="1" s="1"/>
  <c r="DS16" i="1" s="1"/>
  <c r="DR16" i="1"/>
  <c r="DU15" i="1"/>
  <c r="DV15" i="1" s="1"/>
  <c r="DS15" i="1" s="1"/>
  <c r="DR15" i="1"/>
  <c r="DU14" i="1"/>
  <c r="DV14" i="1" s="1"/>
  <c r="DS14" i="1" s="1"/>
  <c r="DR14" i="1"/>
  <c r="DU13" i="1"/>
  <c r="DV13" i="1" s="1"/>
  <c r="DS13" i="1" s="1"/>
  <c r="DR13" i="1"/>
  <c r="DU12" i="1"/>
  <c r="DV12" i="1" s="1"/>
  <c r="DS12" i="1" s="1"/>
  <c r="DR12" i="1"/>
  <c r="DU11" i="1"/>
  <c r="DV11" i="1" s="1"/>
  <c r="DS11" i="1" s="1"/>
  <c r="DR11" i="1"/>
  <c r="DU10" i="1"/>
  <c r="DV10" i="1" s="1"/>
  <c r="DS10" i="1" s="1"/>
  <c r="DR10" i="1"/>
  <c r="DU9" i="1"/>
  <c r="DV9" i="1" s="1"/>
  <c r="DS9" i="1" s="1"/>
  <c r="DR9" i="1"/>
  <c r="DU8" i="1"/>
  <c r="DV8" i="1" s="1"/>
  <c r="DS8" i="1" s="1"/>
  <c r="DR8" i="1"/>
  <c r="DU7" i="1"/>
  <c r="DV7" i="1" s="1"/>
  <c r="DS7" i="1" s="1"/>
  <c r="DR7" i="1"/>
  <c r="DU6" i="1"/>
  <c r="DV6" i="1" s="1"/>
  <c r="DS6" i="1" s="1"/>
  <c r="DR6" i="1"/>
  <c r="AD34" i="1"/>
  <c r="AE34" i="1" s="1"/>
  <c r="AB34" i="1" s="1"/>
  <c r="AA34" i="1"/>
  <c r="Y34" i="1"/>
  <c r="Z34" i="1" s="1"/>
  <c r="W34" i="1" s="1"/>
  <c r="V34" i="1"/>
  <c r="AD33" i="1"/>
  <c r="AE33" i="1" s="1"/>
  <c r="AB33" i="1" s="1"/>
  <c r="AA33" i="1"/>
  <c r="Y33" i="1"/>
  <c r="Z33" i="1" s="1"/>
  <c r="W33" i="1" s="1"/>
  <c r="V33" i="1"/>
  <c r="AD32" i="1"/>
  <c r="AE32" i="1" s="1"/>
  <c r="AB32" i="1" s="1"/>
  <c r="AA32" i="1"/>
  <c r="Y32" i="1"/>
  <c r="Z32" i="1" s="1"/>
  <c r="W32" i="1" s="1"/>
  <c r="V32" i="1"/>
  <c r="AD31" i="1"/>
  <c r="AE31" i="1" s="1"/>
  <c r="AB31" i="1" s="1"/>
  <c r="AA31" i="1"/>
  <c r="Y31" i="1"/>
  <c r="Z31" i="1" s="1"/>
  <c r="W31" i="1" s="1"/>
  <c r="V31" i="1"/>
  <c r="AD30" i="1"/>
  <c r="AE30" i="1" s="1"/>
  <c r="AB30" i="1" s="1"/>
  <c r="AA30" i="1"/>
  <c r="Y30" i="1"/>
  <c r="Z30" i="1" s="1"/>
  <c r="W30" i="1" s="1"/>
  <c r="V30" i="1"/>
  <c r="AD29" i="1"/>
  <c r="AE29" i="1" s="1"/>
  <c r="AB29" i="1" s="1"/>
  <c r="AA29" i="1"/>
  <c r="Y29" i="1"/>
  <c r="Z29" i="1" s="1"/>
  <c r="W29" i="1" s="1"/>
  <c r="V29" i="1"/>
  <c r="AD28" i="1"/>
  <c r="AE28" i="1" s="1"/>
  <c r="AB28" i="1" s="1"/>
  <c r="AA28" i="1"/>
  <c r="Y28" i="1"/>
  <c r="Z28" i="1" s="1"/>
  <c r="W28" i="1" s="1"/>
  <c r="V28" i="1"/>
  <c r="AD27" i="1"/>
  <c r="AE27" i="1" s="1"/>
  <c r="AB27" i="1" s="1"/>
  <c r="AA27" i="1"/>
  <c r="Y27" i="1"/>
  <c r="Z27" i="1" s="1"/>
  <c r="W27" i="1" s="1"/>
  <c r="V27" i="1"/>
  <c r="AD26" i="1"/>
  <c r="AE26" i="1" s="1"/>
  <c r="AB26" i="1" s="1"/>
  <c r="AA26" i="1"/>
  <c r="Y26" i="1"/>
  <c r="Z26" i="1" s="1"/>
  <c r="W26" i="1" s="1"/>
  <c r="V26" i="1"/>
  <c r="AD25" i="1"/>
  <c r="AE25" i="1" s="1"/>
  <c r="AB25" i="1" s="1"/>
  <c r="AA25" i="1"/>
  <c r="Y25" i="1"/>
  <c r="Z25" i="1" s="1"/>
  <c r="W25" i="1" s="1"/>
  <c r="V25" i="1"/>
  <c r="AD24" i="1"/>
  <c r="AE24" i="1" s="1"/>
  <c r="AB24" i="1" s="1"/>
  <c r="AA24" i="1"/>
  <c r="Y24" i="1"/>
  <c r="Z24" i="1" s="1"/>
  <c r="W24" i="1" s="1"/>
  <c r="V24" i="1"/>
  <c r="AD23" i="1"/>
  <c r="AE23" i="1" s="1"/>
  <c r="AB23" i="1" s="1"/>
  <c r="AA23" i="1"/>
  <c r="Y23" i="1"/>
  <c r="Z23" i="1" s="1"/>
  <c r="W23" i="1" s="1"/>
  <c r="V23" i="1"/>
  <c r="AE22" i="1"/>
  <c r="AB22" i="1" s="1"/>
  <c r="AD22" i="1"/>
  <c r="AA22" i="1"/>
  <c r="Y22" i="1"/>
  <c r="Z22" i="1" s="1"/>
  <c r="W22" i="1" s="1"/>
  <c r="V22" i="1"/>
  <c r="AD21" i="1"/>
  <c r="AE21" i="1" s="1"/>
  <c r="AB21" i="1" s="1"/>
  <c r="AA21" i="1"/>
  <c r="Y21" i="1"/>
  <c r="Z21" i="1" s="1"/>
  <c r="W21" i="1" s="1"/>
  <c r="V21" i="1"/>
  <c r="AD20" i="1"/>
  <c r="AE20" i="1" s="1"/>
  <c r="AB20" i="1" s="1"/>
  <c r="AA20" i="1"/>
  <c r="Y20" i="1"/>
  <c r="Z20" i="1" s="1"/>
  <c r="W20" i="1" s="1"/>
  <c r="V20" i="1"/>
  <c r="AD19" i="1"/>
  <c r="AE19" i="1" s="1"/>
  <c r="AB19" i="1" s="1"/>
  <c r="AA19" i="1"/>
  <c r="Y19" i="1"/>
  <c r="Z19" i="1" s="1"/>
  <c r="W19" i="1" s="1"/>
  <c r="V19" i="1"/>
  <c r="AD18" i="1"/>
  <c r="AE18" i="1" s="1"/>
  <c r="AB18" i="1" s="1"/>
  <c r="AA18" i="1"/>
  <c r="Y18" i="1"/>
  <c r="Z18" i="1" s="1"/>
  <c r="W18" i="1" s="1"/>
  <c r="V18" i="1"/>
  <c r="AD17" i="1"/>
  <c r="AE17" i="1" s="1"/>
  <c r="AB17" i="1" s="1"/>
  <c r="AA17" i="1"/>
  <c r="Y17" i="1"/>
  <c r="Z17" i="1" s="1"/>
  <c r="W17" i="1" s="1"/>
  <c r="V17" i="1"/>
  <c r="AD16" i="1"/>
  <c r="AE16" i="1" s="1"/>
  <c r="AB16" i="1" s="1"/>
  <c r="AA16" i="1"/>
  <c r="Y16" i="1"/>
  <c r="Z16" i="1" s="1"/>
  <c r="W16" i="1" s="1"/>
  <c r="V16" i="1"/>
  <c r="AD15" i="1"/>
  <c r="AE15" i="1" s="1"/>
  <c r="AB15" i="1" s="1"/>
  <c r="AA15" i="1"/>
  <c r="Y15" i="1"/>
  <c r="Z15" i="1" s="1"/>
  <c r="W15" i="1" s="1"/>
  <c r="V15" i="1"/>
  <c r="AD14" i="1"/>
  <c r="AE14" i="1" s="1"/>
  <c r="AB14" i="1" s="1"/>
  <c r="AA14" i="1"/>
  <c r="Y14" i="1"/>
  <c r="Z14" i="1" s="1"/>
  <c r="W14" i="1" s="1"/>
  <c r="V14" i="1"/>
  <c r="AD13" i="1"/>
  <c r="AE13" i="1" s="1"/>
  <c r="AB13" i="1" s="1"/>
  <c r="AA13" i="1"/>
  <c r="Y13" i="1"/>
  <c r="Z13" i="1" s="1"/>
  <c r="W13" i="1" s="1"/>
  <c r="V13" i="1"/>
  <c r="AD12" i="1"/>
  <c r="AE12" i="1" s="1"/>
  <c r="AB12" i="1" s="1"/>
  <c r="AA12" i="1"/>
  <c r="Y12" i="1"/>
  <c r="Z12" i="1" s="1"/>
  <c r="W12" i="1" s="1"/>
  <c r="V12" i="1"/>
  <c r="AD11" i="1"/>
  <c r="AE11" i="1" s="1"/>
  <c r="AB11" i="1" s="1"/>
  <c r="AA11" i="1"/>
  <c r="Y11" i="1"/>
  <c r="Z11" i="1" s="1"/>
  <c r="W11" i="1" s="1"/>
  <c r="V11" i="1"/>
  <c r="AD10" i="1"/>
  <c r="AE10" i="1" s="1"/>
  <c r="AB10" i="1" s="1"/>
  <c r="AA10" i="1"/>
  <c r="Y10" i="1"/>
  <c r="Z10" i="1" s="1"/>
  <c r="W10" i="1" s="1"/>
  <c r="V10" i="1"/>
  <c r="AD9" i="1"/>
  <c r="AE9" i="1" s="1"/>
  <c r="AB9" i="1" s="1"/>
  <c r="AA9" i="1"/>
  <c r="Y9" i="1"/>
  <c r="Z9" i="1" s="1"/>
  <c r="W9" i="1" s="1"/>
  <c r="V9" i="1"/>
  <c r="AD8" i="1"/>
  <c r="AE8" i="1" s="1"/>
  <c r="AB8" i="1" s="1"/>
  <c r="AA8" i="1"/>
  <c r="Y8" i="1"/>
  <c r="Z8" i="1" s="1"/>
  <c r="W8" i="1" s="1"/>
  <c r="V8" i="1"/>
  <c r="AD7" i="1"/>
  <c r="AE7" i="1" s="1"/>
  <c r="AB7" i="1" s="1"/>
  <c r="AA7" i="1"/>
  <c r="Y7" i="1"/>
  <c r="Z7" i="1" s="1"/>
  <c r="W7" i="1" s="1"/>
  <c r="V7" i="1"/>
  <c r="AD6" i="1"/>
  <c r="AE6" i="1" s="1"/>
  <c r="AB6" i="1" s="1"/>
  <c r="AA6" i="1"/>
  <c r="Y6" i="1"/>
  <c r="Z6" i="1" s="1"/>
  <c r="W6" i="1" s="1"/>
  <c r="V6" i="1"/>
  <c r="T34" i="1"/>
  <c r="U34" i="1" s="1"/>
  <c r="R34" i="1" s="1"/>
  <c r="Q34" i="1"/>
  <c r="T33" i="1"/>
  <c r="U33" i="1" s="1"/>
  <c r="R33" i="1" s="1"/>
  <c r="Q33" i="1"/>
  <c r="T32" i="1"/>
  <c r="U32" i="1" s="1"/>
  <c r="R32" i="1" s="1"/>
  <c r="Q32" i="1"/>
  <c r="T31" i="1"/>
  <c r="U31" i="1" s="1"/>
  <c r="R31" i="1" s="1"/>
  <c r="Q31" i="1"/>
  <c r="T30" i="1"/>
  <c r="U30" i="1" s="1"/>
  <c r="R30" i="1" s="1"/>
  <c r="Q30" i="1"/>
  <c r="T29" i="1"/>
  <c r="U29" i="1" s="1"/>
  <c r="R29" i="1" s="1"/>
  <c r="Q29" i="1"/>
  <c r="T28" i="1"/>
  <c r="U28" i="1" s="1"/>
  <c r="R28" i="1" s="1"/>
  <c r="Q28" i="1"/>
  <c r="T27" i="1"/>
  <c r="U27" i="1" s="1"/>
  <c r="R27" i="1" s="1"/>
  <c r="Q27" i="1"/>
  <c r="T26" i="1"/>
  <c r="U26" i="1" s="1"/>
  <c r="R26" i="1" s="1"/>
  <c r="Q26" i="1"/>
  <c r="T25" i="1"/>
  <c r="U25" i="1" s="1"/>
  <c r="R25" i="1" s="1"/>
  <c r="Q25" i="1"/>
  <c r="T24" i="1"/>
  <c r="U24" i="1" s="1"/>
  <c r="R24" i="1" s="1"/>
  <c r="Q24" i="1"/>
  <c r="T23" i="1"/>
  <c r="U23" i="1" s="1"/>
  <c r="R23" i="1" s="1"/>
  <c r="Q23" i="1"/>
  <c r="T22" i="1"/>
  <c r="U22" i="1" s="1"/>
  <c r="R22" i="1" s="1"/>
  <c r="Q22" i="1"/>
  <c r="T21" i="1"/>
  <c r="U21" i="1" s="1"/>
  <c r="R21" i="1" s="1"/>
  <c r="Q21" i="1"/>
  <c r="T20" i="1"/>
  <c r="U20" i="1" s="1"/>
  <c r="R20" i="1" s="1"/>
  <c r="Q20" i="1"/>
  <c r="T19" i="1"/>
  <c r="U19" i="1" s="1"/>
  <c r="R19" i="1" s="1"/>
  <c r="Q19" i="1"/>
  <c r="T18" i="1"/>
  <c r="U18" i="1" s="1"/>
  <c r="R18" i="1" s="1"/>
  <c r="Q18" i="1"/>
  <c r="T17" i="1"/>
  <c r="U17" i="1" s="1"/>
  <c r="R17" i="1" s="1"/>
  <c r="Q17" i="1"/>
  <c r="T16" i="1"/>
  <c r="U16" i="1" s="1"/>
  <c r="R16" i="1" s="1"/>
  <c r="Q16" i="1"/>
  <c r="T15" i="1"/>
  <c r="U15" i="1" s="1"/>
  <c r="R15" i="1" s="1"/>
  <c r="Q15" i="1"/>
  <c r="T14" i="1"/>
  <c r="U14" i="1" s="1"/>
  <c r="R14" i="1" s="1"/>
  <c r="Q14" i="1"/>
  <c r="U13" i="1"/>
  <c r="R13" i="1" s="1"/>
  <c r="Q13" i="1"/>
  <c r="T12" i="1"/>
  <c r="U12" i="1" s="1"/>
  <c r="R12" i="1" s="1"/>
  <c r="Q12" i="1"/>
  <c r="T11" i="1"/>
  <c r="U11" i="1" s="1"/>
  <c r="R11" i="1" s="1"/>
  <c r="Q11" i="1"/>
  <c r="T10" i="1"/>
  <c r="U10" i="1" s="1"/>
  <c r="R10" i="1" s="1"/>
  <c r="Q10" i="1"/>
  <c r="T9" i="1"/>
  <c r="U9" i="1" s="1"/>
  <c r="R9" i="1" s="1"/>
  <c r="Q9" i="1"/>
  <c r="T8" i="1"/>
  <c r="U8" i="1" s="1"/>
  <c r="R8" i="1" s="1"/>
  <c r="Q8" i="1"/>
  <c r="T7" i="1"/>
  <c r="U7" i="1" s="1"/>
  <c r="R7" i="1" s="1"/>
  <c r="Q7" i="1"/>
  <c r="T6" i="1"/>
  <c r="U6" i="1" s="1"/>
  <c r="R6" i="1" s="1"/>
  <c r="Q6" i="1"/>
  <c r="O34" i="1"/>
  <c r="P34" i="1" s="1"/>
  <c r="M34" i="1" s="1"/>
  <c r="L34" i="1"/>
  <c r="O33" i="1"/>
  <c r="P33" i="1" s="1"/>
  <c r="M33" i="1" s="1"/>
  <c r="L33" i="1"/>
  <c r="O32" i="1"/>
  <c r="P32" i="1" s="1"/>
  <c r="M32" i="1" s="1"/>
  <c r="L32" i="1"/>
  <c r="O31" i="1"/>
  <c r="P31" i="1" s="1"/>
  <c r="M31" i="1" s="1"/>
  <c r="L31" i="1"/>
  <c r="O30" i="1"/>
  <c r="P30" i="1" s="1"/>
  <c r="M30" i="1" s="1"/>
  <c r="L30" i="1"/>
  <c r="O29" i="1"/>
  <c r="P29" i="1" s="1"/>
  <c r="M29" i="1" s="1"/>
  <c r="L29" i="1"/>
  <c r="O28" i="1"/>
  <c r="P28" i="1" s="1"/>
  <c r="M28" i="1" s="1"/>
  <c r="L28" i="1"/>
  <c r="O27" i="1"/>
  <c r="P27" i="1" s="1"/>
  <c r="M27" i="1" s="1"/>
  <c r="L27" i="1"/>
  <c r="O26" i="1"/>
  <c r="P26" i="1" s="1"/>
  <c r="M26" i="1" s="1"/>
  <c r="L26" i="1"/>
  <c r="O25" i="1"/>
  <c r="P25" i="1" s="1"/>
  <c r="M25" i="1" s="1"/>
  <c r="L25" i="1"/>
  <c r="O24" i="1"/>
  <c r="P24" i="1" s="1"/>
  <c r="M24" i="1" s="1"/>
  <c r="L24" i="1"/>
  <c r="O23" i="1"/>
  <c r="P23" i="1" s="1"/>
  <c r="M23" i="1" s="1"/>
  <c r="L23" i="1"/>
  <c r="O22" i="1"/>
  <c r="P22" i="1" s="1"/>
  <c r="M22" i="1" s="1"/>
  <c r="L22" i="1"/>
  <c r="O21" i="1"/>
  <c r="P21" i="1" s="1"/>
  <c r="M21" i="1" s="1"/>
  <c r="L21" i="1"/>
  <c r="O20" i="1"/>
  <c r="P20" i="1" s="1"/>
  <c r="M20" i="1" s="1"/>
  <c r="L20" i="1"/>
  <c r="O19" i="1"/>
  <c r="P19" i="1" s="1"/>
  <c r="M19" i="1" s="1"/>
  <c r="L19" i="1"/>
  <c r="O18" i="1"/>
  <c r="P18" i="1" s="1"/>
  <c r="M18" i="1" s="1"/>
  <c r="L18" i="1"/>
  <c r="O17" i="1"/>
  <c r="P17" i="1" s="1"/>
  <c r="M17" i="1" s="1"/>
  <c r="L17" i="1"/>
  <c r="O16" i="1"/>
  <c r="P16" i="1" s="1"/>
  <c r="M16" i="1" s="1"/>
  <c r="L16" i="1"/>
  <c r="O15" i="1"/>
  <c r="P15" i="1" s="1"/>
  <c r="M15" i="1" s="1"/>
  <c r="L15" i="1"/>
  <c r="O14" i="1"/>
  <c r="P14" i="1" s="1"/>
  <c r="M14" i="1" s="1"/>
  <c r="L14" i="1"/>
  <c r="O13" i="1"/>
  <c r="P13" i="1" s="1"/>
  <c r="M13" i="1" s="1"/>
  <c r="L13" i="1"/>
  <c r="O12" i="1"/>
  <c r="P12" i="1" s="1"/>
  <c r="M12" i="1" s="1"/>
  <c r="L12" i="1"/>
  <c r="O11" i="1"/>
  <c r="P11" i="1" s="1"/>
  <c r="M11" i="1" s="1"/>
  <c r="L11" i="1"/>
  <c r="O10" i="1"/>
  <c r="P10" i="1" s="1"/>
  <c r="M10" i="1" s="1"/>
  <c r="L10" i="1"/>
  <c r="O9" i="1"/>
  <c r="P9" i="1" s="1"/>
  <c r="M9" i="1" s="1"/>
  <c r="L9" i="1"/>
  <c r="O8" i="1"/>
  <c r="P8" i="1" s="1"/>
  <c r="M8" i="1" s="1"/>
  <c r="L8" i="1"/>
  <c r="O7" i="1"/>
  <c r="P7" i="1" s="1"/>
  <c r="M7" i="1" s="1"/>
  <c r="L7" i="1"/>
  <c r="O6" i="1"/>
  <c r="P6" i="1" s="1"/>
  <c r="M6" i="1" s="1"/>
  <c r="L6" i="1"/>
  <c r="G6" i="1"/>
  <c r="J6" i="1"/>
  <c r="K6" i="1" s="1"/>
  <c r="H6" i="1" s="1"/>
  <c r="J13" i="1" l="1"/>
  <c r="J34" i="1" l="1"/>
  <c r="K34" i="1" s="1"/>
  <c r="H34" i="1" s="1"/>
  <c r="G34" i="1"/>
  <c r="J33" i="1"/>
  <c r="K33" i="1" s="1"/>
  <c r="H33" i="1" s="1"/>
  <c r="G33" i="1"/>
  <c r="J32" i="1"/>
  <c r="K32" i="1" s="1"/>
  <c r="H32" i="1" s="1"/>
  <c r="G32" i="1"/>
  <c r="J31" i="1"/>
  <c r="K31" i="1" s="1"/>
  <c r="H31" i="1" s="1"/>
  <c r="G31" i="1"/>
  <c r="J30" i="1"/>
  <c r="K30" i="1" s="1"/>
  <c r="H30" i="1" s="1"/>
  <c r="G30" i="1"/>
  <c r="J29" i="1"/>
  <c r="K29" i="1" s="1"/>
  <c r="H29" i="1" s="1"/>
  <c r="G29" i="1"/>
  <c r="J28" i="1"/>
  <c r="K28" i="1" s="1"/>
  <c r="H28" i="1" s="1"/>
  <c r="G28" i="1"/>
  <c r="J27" i="1"/>
  <c r="K27" i="1" s="1"/>
  <c r="H27" i="1" s="1"/>
  <c r="G27" i="1"/>
  <c r="J26" i="1"/>
  <c r="K26" i="1" s="1"/>
  <c r="H26" i="1" s="1"/>
  <c r="G26" i="1"/>
  <c r="J25" i="1"/>
  <c r="K25" i="1" s="1"/>
  <c r="H25" i="1" s="1"/>
  <c r="G25" i="1"/>
  <c r="J24" i="1"/>
  <c r="K24" i="1" s="1"/>
  <c r="H24" i="1" s="1"/>
  <c r="G24" i="1"/>
  <c r="J23" i="1"/>
  <c r="K23" i="1" s="1"/>
  <c r="H23" i="1" s="1"/>
  <c r="G23" i="1"/>
  <c r="J22" i="1"/>
  <c r="K22" i="1" s="1"/>
  <c r="H22" i="1" s="1"/>
  <c r="G22" i="1"/>
  <c r="J21" i="1"/>
  <c r="K21" i="1" s="1"/>
  <c r="H21" i="1" s="1"/>
  <c r="G21" i="1"/>
  <c r="J20" i="1"/>
  <c r="K20" i="1" s="1"/>
  <c r="H20" i="1" s="1"/>
  <c r="G20" i="1"/>
  <c r="J19" i="1"/>
  <c r="K19" i="1" s="1"/>
  <c r="H19" i="1" s="1"/>
  <c r="G19" i="1"/>
  <c r="J18" i="1"/>
  <c r="K18" i="1" s="1"/>
  <c r="H18" i="1" s="1"/>
  <c r="G18" i="1"/>
  <c r="J17" i="1"/>
  <c r="K17" i="1" s="1"/>
  <c r="H17" i="1" s="1"/>
  <c r="G17" i="1"/>
  <c r="J16" i="1"/>
  <c r="K16" i="1" s="1"/>
  <c r="H16" i="1" s="1"/>
  <c r="G16" i="1"/>
  <c r="J15" i="1"/>
  <c r="K15" i="1" s="1"/>
  <c r="H15" i="1" s="1"/>
  <c r="G15" i="1"/>
  <c r="J14" i="1"/>
  <c r="K14" i="1" s="1"/>
  <c r="H14" i="1" s="1"/>
  <c r="G14" i="1"/>
  <c r="K13" i="1"/>
  <c r="H13" i="1" s="1"/>
  <c r="G13" i="1"/>
  <c r="J12" i="1"/>
  <c r="K12" i="1" s="1"/>
  <c r="H12" i="1" s="1"/>
  <c r="G12" i="1"/>
  <c r="J11" i="1"/>
  <c r="K11" i="1" s="1"/>
  <c r="H11" i="1" s="1"/>
  <c r="G11" i="1"/>
  <c r="J10" i="1"/>
  <c r="K10" i="1" s="1"/>
  <c r="H10" i="1" s="1"/>
  <c r="G10" i="1"/>
  <c r="J9" i="1"/>
  <c r="K9" i="1" s="1"/>
  <c r="H9" i="1" s="1"/>
  <c r="G9" i="1"/>
  <c r="J8" i="1"/>
  <c r="K8" i="1" s="1"/>
  <c r="H8" i="1" s="1"/>
  <c r="G8" i="1"/>
  <c r="J7" i="1"/>
  <c r="K7" i="1" s="1"/>
  <c r="H7" i="1" s="1"/>
  <c r="G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6" i="1"/>
</calcChain>
</file>

<file path=xl/sharedStrings.xml><?xml version="1.0" encoding="utf-8"?>
<sst xmlns="http://schemas.openxmlformats.org/spreadsheetml/2006/main" count="211" uniqueCount="96">
  <si>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</si>
  <si>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</si>
  <si>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</si>
  <si>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</si>
  <si>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</si>
  <si>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</si>
  <si>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</si>
  <si>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</si>
  <si>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</si>
  <si>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</si>
  <si>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</si>
  <si>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</si>
  <si>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</si>
  <si>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</si>
  <si>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39221410/501</t>
  </si>
  <si>
    <t>Ավել</t>
  </si>
  <si>
    <t>39224331/501</t>
  </si>
  <si>
    <t>Հատակը լվանալու դույլ 8-10լ,</t>
  </si>
  <si>
    <t>33711480/501</t>
  </si>
  <si>
    <t>Ձեռքի օճառ</t>
  </si>
  <si>
    <t>39831282/501</t>
  </si>
  <si>
    <t>Սեղանի մաքրելու լաթ</t>
  </si>
  <si>
    <t>39831245/501</t>
  </si>
  <si>
    <t>Հեղուկ օճառ 5լ.</t>
  </si>
  <si>
    <t>33711710/501</t>
  </si>
  <si>
    <t>Ատամի խոզանակ</t>
  </si>
  <si>
    <t>33711720/501</t>
  </si>
  <si>
    <t xml:space="preserve">Ատամի մածուկ 50գր. </t>
  </si>
  <si>
    <t>39221350/501</t>
  </si>
  <si>
    <t>Մեկ անգամյա օգտագործման փոքր բաժակ</t>
  </si>
  <si>
    <t>39224440/501</t>
  </si>
  <si>
    <t>Պլաստմասե ջրի շիշ 1լ</t>
  </si>
  <si>
    <t>19641000/501</t>
  </si>
  <si>
    <t>Աղբի տոպրակ փաթեթով 35լ</t>
  </si>
  <si>
    <t>19641000/502</t>
  </si>
  <si>
    <t>Աղբի տոպրակ փաթեթով 60լ</t>
  </si>
  <si>
    <t>39221130/501</t>
  </si>
  <si>
    <t>Պինդ պլաստմասե մեծ ջրի բաժակ</t>
  </si>
  <si>
    <t>39221170/501</t>
  </si>
  <si>
    <t xml:space="preserve"> Հացի պահելու համար կոնտեյներ 80լ.</t>
  </si>
  <si>
    <t>18141100/501</t>
  </si>
  <si>
    <t>Ձեռնոց տնտեսական</t>
  </si>
  <si>
    <t>39831283/501</t>
  </si>
  <si>
    <t>Հատակը մաքրելու լաթ</t>
  </si>
  <si>
    <t>39831281/501</t>
  </si>
  <si>
    <t xml:space="preserve">Ապակի մաքրելու լաթ </t>
  </si>
  <si>
    <t>33761100/501</t>
  </si>
  <si>
    <t>Զուգարանի թուղթ</t>
  </si>
  <si>
    <t>33711320/501</t>
  </si>
  <si>
    <t>Սանր պացիենտների համար</t>
  </si>
  <si>
    <t>33711320/502</t>
  </si>
  <si>
    <t>Սանր ոջիլի դեմ</t>
  </si>
  <si>
    <t>33711340/501</t>
  </si>
  <si>
    <t>Սափրվելու փրփուր</t>
  </si>
  <si>
    <t>39221490/501</t>
  </si>
  <si>
    <t>Ափսե լվանակու սպունգ</t>
  </si>
  <si>
    <t>33711310/501</t>
  </si>
  <si>
    <t xml:space="preserve">Շամպուն </t>
  </si>
  <si>
    <t>39831273/501</t>
  </si>
  <si>
    <t>Սալիկ մաքրող հեղուկ</t>
  </si>
  <si>
    <t>33721100/501</t>
  </si>
  <si>
    <t>Մեկ անգամյա օգտագործման ածելիներ x5</t>
  </si>
  <si>
    <t>33761300/501</t>
  </si>
  <si>
    <t>Թղթյա սրբիչ փաթեթով</t>
  </si>
  <si>
    <t>39831100/501</t>
  </si>
  <si>
    <t>Սպասք լվանալու հեղուկ 5լ.</t>
  </si>
  <si>
    <t>39831247/501</t>
  </si>
  <si>
    <t>Ախտահանիչ նյութ ժավել 5լ</t>
  </si>
  <si>
    <t>39831280/501</t>
  </si>
  <si>
    <t>Ապակի մաքրող հեղուկ</t>
  </si>
  <si>
    <t>33741600/501</t>
  </si>
  <si>
    <t>Ակցան եղունգները կտրելու համար (кусачки)</t>
  </si>
  <si>
    <t>ՊՐՈՖ-ՕՖԻՍ ՍՊԸ</t>
  </si>
  <si>
    <t>ԷԿՈՖՈՐՄ ՍՊԸ</t>
  </si>
  <si>
    <t>ԲԻԳ ՊԼԱՍՏ ՍՊԸ</t>
  </si>
  <si>
    <t>ԻՆՏ․ՄԵՆՏԱՍ ԳՐՈՒՓ ՍՊԸ</t>
  </si>
  <si>
    <t>ՄԻԿՈՐԻԶԱ ՍՊԸ</t>
  </si>
  <si>
    <t>ՎԱՆ-ՉԱՐՏԵՐ ՍՊԸ</t>
  </si>
  <si>
    <t>ԷԿՈՏԵԿ ԲՆԱՊԱՀՊԱՆԱԿԱՆ ՀԿ</t>
  </si>
  <si>
    <t>ՈՍԿԵ ԱԳԱ ՍՊԸ</t>
  </si>
  <si>
    <t>ՎԱՀԱՆ ՍԱՄՎԵԼԻ  ԹՈՐՈՍՅԱՆ Ա/Ձ</t>
  </si>
  <si>
    <t>ՖՈՒԴՍԻԹԻ ՍՊԸ</t>
  </si>
  <si>
    <t>ԼԱՎԵՆԴԵՐ ՍՊԸ</t>
  </si>
  <si>
    <t>ԷՆԱ ՍՊԸ</t>
  </si>
  <si>
    <t>ԱՎԱՆԳԱՐԴ ՍԻՍԹԵՄՍ ՍՊԸ</t>
  </si>
  <si>
    <t>ՖԵՄԻԼԻ ՊԼՅՈՒՍ ՍՊԸ</t>
  </si>
  <si>
    <t>ԲՐԵՆԴՍ ՔՈՆՆԵԿՏ ՍՊԸ</t>
  </si>
  <si>
    <t>ԼԵՅԿՈ ՍՊԸ</t>
  </si>
  <si>
    <t>ՄԵԾ ԾԻԱԾԱՆ ՍՊԸ</t>
  </si>
  <si>
    <t>ՄՄՍ ԳՐՈՒՊ ՍՊԸ</t>
  </si>
  <si>
    <t>ՅՈՒՆԻՔԻՄ ՍՊԸ</t>
  </si>
  <si>
    <t>Ա/Ձ ՆԱԻՐԻ ԹՈՐՈՍՅԱՆ</t>
  </si>
  <si>
    <t>ՌԵԱՔԻՄ ՍՊԸ</t>
  </si>
  <si>
    <t>ՍՈՖԹ ԹՐԵՅԴ ՍՊԸ</t>
  </si>
  <si>
    <t>ՔԼԻՆ ՖՈԱՄ ՍՊԸ</t>
  </si>
  <si>
    <t>ՏՐԱՆԶԻՏ ՊՐՈ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</si>
</sst>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A_M_D_-;\-* #,##0.00\ _A_M_D_-;_-* &quot;-&quot;??\ _A_M_D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3" fontId="5" fillId="0" borderId="5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3" fontId="5" fillId="0" borderId="1" xfId="1" applyFont="1" applyFill="1" applyBorder="1" applyAlignment="1">
      <alignment horizontal="center" vertical="center"/>
    </xf>
    <xf numFmtId="43" fontId="5" fillId="0" borderId="6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3" fontId="5" fillId="0" borderId="0" xfId="0" applyNumberFormat="1" applyFont="1" applyFill="1" applyAlignment="1">
      <alignment horizontal="left" vertical="center"/>
    </xf>
    <xf numFmtId="43" fontId="5" fillId="0" borderId="10" xfId="1" applyFont="1" applyFill="1" applyBorder="1" applyAlignment="1">
      <alignment horizontal="center" vertical="center"/>
    </xf>
    <xf numFmtId="43" fontId="5" fillId="0" borderId="11" xfId="1" applyFont="1" applyFill="1" applyBorder="1" applyAlignment="1">
      <alignment horizontal="center" vertical="center"/>
    </xf>
    <xf numFmtId="43" fontId="5" fillId="0" borderId="12" xfId="1" applyFont="1" applyFill="1" applyBorder="1" applyAlignment="1">
      <alignment horizontal="center" vertical="center"/>
    </xf>
    <xf numFmtId="43" fontId="5" fillId="2" borderId="5" xfId="1" applyFont="1" applyFill="1" applyBorder="1" applyAlignment="1">
      <alignment horizontal="center" vertical="center"/>
    </xf>
    <xf numFmtId="43" fontId="5" fillId="2" borderId="1" xfId="1" applyFont="1" applyFill="1" applyBorder="1" applyAlignment="1">
      <alignment horizontal="center" vertical="center"/>
    </xf>
    <xf numFmtId="43" fontId="5" fillId="2" borderId="6" xfId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3" fillId="2" borderId="6" xfId="1" applyFont="1" applyFill="1" applyBorder="1" applyAlignment="1">
      <alignment horizontal="center" vertical="center" wrapText="1"/>
    </xf>
    <xf numFmtId="43" fontId="5" fillId="2" borderId="10" xfId="1" applyFont="1" applyFill="1" applyBorder="1" applyAlignment="1">
      <alignment horizontal="center" vertical="center"/>
    </xf>
    <xf numFmtId="43" fontId="5" fillId="2" borderId="11" xfId="1" applyFont="1" applyFill="1" applyBorder="1" applyAlignment="1">
      <alignment horizontal="center" vertical="center"/>
    </xf>
    <xf numFmtId="43" fontId="5" fillId="2" borderId="12" xfId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6" xfId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43" fontId="3" fillId="4" borderId="1" xfId="1" applyFont="1" applyFill="1" applyBorder="1" applyAlignment="1">
      <alignment horizontal="center" vertical="center" wrapText="1"/>
    </xf>
    <xf numFmtId="43" fontId="3" fillId="4" borderId="6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35"/>
  <sheetViews>
    <sheetView tabSelected="1" zoomScale="85" zoomScaleNormal="85" workbookViewId="0">
      <pane xSplit="6" ySplit="5" topLeftCell="CQ10" activePane="bottomRight" state="frozen"/>
      <selection pane="topRight" activeCell="G1" sqref="G1"/>
      <selection pane="bottomLeft" activeCell="A6" sqref="A6"/>
      <selection pane="bottomRight" activeCell="CT14" sqref="CT14"/>
    </sheetView>
  </sheetViews>
  <sheetFormatPr defaultColWidth="9.140625" defaultRowHeight="16.5" x14ac:dyDescent="0.25"/>
  <cols>
    <col min="1" max="1" width="14.85546875" style="8" customWidth="1"/>
    <col min="2" max="2" width="16.7109375" style="8" customWidth="1"/>
    <col min="3" max="3" width="50" style="8" customWidth="1"/>
    <col min="4" max="4" width="16" style="8" bestFit="1" customWidth="1"/>
    <col min="5" max="5" width="19.28515625" style="8" bestFit="1" customWidth="1"/>
    <col min="6" max="6" width="23" style="8" customWidth="1"/>
    <col min="7" max="33" width="22.140625" style="8" customWidth="1"/>
    <col min="34" max="34" width="26.140625" style="8" bestFit="1" customWidth="1"/>
    <col min="35" max="35" width="22.140625" style="8" customWidth="1"/>
    <col min="36" max="36" width="27.5703125" style="8" customWidth="1"/>
    <col min="37" max="43" width="22.140625" style="8" customWidth="1"/>
    <col min="44" max="44" width="26.140625" style="8" bestFit="1" customWidth="1"/>
    <col min="45" max="45" width="22.140625" style="8" customWidth="1"/>
    <col min="46" max="46" width="27.5703125" style="8" customWidth="1"/>
    <col min="47" max="48" width="22.140625" style="8" customWidth="1"/>
    <col min="49" max="49" width="26.140625" style="8" bestFit="1" customWidth="1"/>
    <col min="50" max="50" width="22.140625" style="8" customWidth="1"/>
    <col min="51" max="51" width="22.7109375" style="8" customWidth="1"/>
    <col min="52" max="60" width="22.140625" style="8" customWidth="1"/>
    <col min="61" max="61" width="27.5703125" style="8" customWidth="1"/>
    <col min="62" max="63" width="22.140625" style="8" customWidth="1"/>
    <col min="64" max="64" width="26.140625" style="8" bestFit="1" customWidth="1"/>
    <col min="65" max="65" width="23.28515625" style="8" customWidth="1"/>
    <col min="66" max="66" width="27.5703125" style="8" customWidth="1"/>
    <col min="67" max="78" width="22.140625" style="8" customWidth="1"/>
    <col min="79" max="79" width="26.140625" style="8" bestFit="1" customWidth="1"/>
    <col min="80" max="80" width="22.140625" style="8" customWidth="1"/>
    <col min="81" max="81" width="27.5703125" style="8" customWidth="1"/>
    <col min="82" max="93" width="22.140625" style="8" customWidth="1"/>
    <col min="94" max="94" width="26.140625" style="8" bestFit="1" customWidth="1"/>
    <col min="95" max="95" width="24.7109375" style="8" customWidth="1"/>
    <col min="96" max="96" width="27.5703125" style="8" customWidth="1"/>
    <col min="97" max="123" width="22.140625" style="8" customWidth="1"/>
    <col min="124" max="124" width="26.140625" style="8" bestFit="1" customWidth="1"/>
    <col min="125" max="125" width="22.140625" style="8" customWidth="1"/>
    <col min="126" max="126" width="27.5703125" style="8" customWidth="1"/>
    <col min="127" max="127" width="21.28515625" style="8" bestFit="1" customWidth="1"/>
    <col min="128" max="16384" width="9.140625" style="8"/>
  </cols>
  <sheetData>
    <row r="1" spans="1:127" x14ac:dyDescent="0.25">
      <c r="A1" s="4"/>
    </row>
    <row r="2" spans="1:127" x14ac:dyDescent="0.25">
      <c r="A2" s="5" t="s">
        <v>4</v>
      </c>
      <c r="B2" s="5"/>
      <c r="C2" s="5"/>
      <c r="D2" s="5"/>
      <c r="E2" s="5"/>
      <c r="F2" s="5"/>
    </row>
    <row r="3" spans="1:127" ht="17.25" thickBot="1" x14ac:dyDescent="0.3"/>
    <row r="4" spans="1:127" x14ac:dyDescent="0.25">
      <c r="A4" s="40" t="s">
        <v>0</v>
      </c>
      <c r="B4" s="41"/>
      <c r="C4" s="41"/>
      <c r="D4" s="42" t="s">
        <v>10</v>
      </c>
      <c r="E4" s="43"/>
      <c r="F4" s="44"/>
      <c r="G4" s="37" t="s">
        <v>72</v>
      </c>
      <c r="H4" s="38"/>
      <c r="I4" s="38"/>
      <c r="J4" s="38"/>
      <c r="K4" s="39"/>
      <c r="L4" s="37" t="s">
        <v>73</v>
      </c>
      <c r="M4" s="38"/>
      <c r="N4" s="38"/>
      <c r="O4" s="38"/>
      <c r="P4" s="39"/>
      <c r="Q4" s="37" t="s">
        <v>74</v>
      </c>
      <c r="R4" s="38"/>
      <c r="S4" s="38"/>
      <c r="T4" s="38"/>
      <c r="U4" s="39"/>
      <c r="V4" s="37" t="s">
        <v>75</v>
      </c>
      <c r="W4" s="38"/>
      <c r="X4" s="38"/>
      <c r="Y4" s="38"/>
      <c r="Z4" s="39"/>
      <c r="AA4" s="37" t="s">
        <v>76</v>
      </c>
      <c r="AB4" s="38"/>
      <c r="AC4" s="38"/>
      <c r="AD4" s="38"/>
      <c r="AE4" s="39"/>
      <c r="AF4" s="37" t="s">
        <v>77</v>
      </c>
      <c r="AG4" s="38"/>
      <c r="AH4" s="38"/>
      <c r="AI4" s="38"/>
      <c r="AJ4" s="39"/>
      <c r="AK4" s="37" t="s">
        <v>78</v>
      </c>
      <c r="AL4" s="38"/>
      <c r="AM4" s="38"/>
      <c r="AN4" s="38"/>
      <c r="AO4" s="39"/>
      <c r="AP4" s="37" t="s">
        <v>79</v>
      </c>
      <c r="AQ4" s="38"/>
      <c r="AR4" s="38"/>
      <c r="AS4" s="38"/>
      <c r="AT4" s="39"/>
      <c r="AU4" s="37" t="s">
        <v>80</v>
      </c>
      <c r="AV4" s="38"/>
      <c r="AW4" s="38"/>
      <c r="AX4" s="38"/>
      <c r="AY4" s="39"/>
      <c r="AZ4" s="37" t="s">
        <v>81</v>
      </c>
      <c r="BA4" s="38"/>
      <c r="BB4" s="38"/>
      <c r="BC4" s="38"/>
      <c r="BD4" s="39"/>
      <c r="BE4" s="37" t="s">
        <v>82</v>
      </c>
      <c r="BF4" s="38"/>
      <c r="BG4" s="38"/>
      <c r="BH4" s="38"/>
      <c r="BI4" s="39"/>
      <c r="BJ4" s="37" t="s">
        <v>83</v>
      </c>
      <c r="BK4" s="38"/>
      <c r="BL4" s="38"/>
      <c r="BM4" s="38"/>
      <c r="BN4" s="39"/>
      <c r="BO4" s="37" t="s">
        <v>84</v>
      </c>
      <c r="BP4" s="38"/>
      <c r="BQ4" s="38"/>
      <c r="BR4" s="38"/>
      <c r="BS4" s="39"/>
      <c r="BT4" s="37" t="s">
        <v>85</v>
      </c>
      <c r="BU4" s="38"/>
      <c r="BV4" s="38"/>
      <c r="BW4" s="38"/>
      <c r="BX4" s="39"/>
      <c r="BY4" s="37" t="s">
        <v>86</v>
      </c>
      <c r="BZ4" s="38"/>
      <c r="CA4" s="38"/>
      <c r="CB4" s="38"/>
      <c r="CC4" s="39"/>
      <c r="CD4" s="37" t="s">
        <v>87</v>
      </c>
      <c r="CE4" s="38"/>
      <c r="CF4" s="38"/>
      <c r="CG4" s="38"/>
      <c r="CH4" s="39"/>
      <c r="CI4" s="37" t="s">
        <v>88</v>
      </c>
      <c r="CJ4" s="38"/>
      <c r="CK4" s="38"/>
      <c r="CL4" s="38"/>
      <c r="CM4" s="39"/>
      <c r="CN4" s="37" t="s">
        <v>89</v>
      </c>
      <c r="CO4" s="38"/>
      <c r="CP4" s="38"/>
      <c r="CQ4" s="38"/>
      <c r="CR4" s="39"/>
      <c r="CS4" s="37" t="s">
        <v>90</v>
      </c>
      <c r="CT4" s="38"/>
      <c r="CU4" s="38"/>
      <c r="CV4" s="38"/>
      <c r="CW4" s="39"/>
      <c r="CX4" s="37" t="s">
        <v>91</v>
      </c>
      <c r="CY4" s="38"/>
      <c r="CZ4" s="38"/>
      <c r="DA4" s="38"/>
      <c r="DB4" s="39"/>
      <c r="DC4" s="37" t="s">
        <v>92</v>
      </c>
      <c r="DD4" s="38"/>
      <c r="DE4" s="38"/>
      <c r="DF4" s="38"/>
      <c r="DG4" s="39"/>
      <c r="DH4" s="37" t="s">
        <v>93</v>
      </c>
      <c r="DI4" s="38"/>
      <c r="DJ4" s="38"/>
      <c r="DK4" s="38"/>
      <c r="DL4" s="39"/>
      <c r="DM4" s="37" t="s">
        <v>94</v>
      </c>
      <c r="DN4" s="38"/>
      <c r="DO4" s="38"/>
      <c r="DP4" s="38"/>
      <c r="DQ4" s="39"/>
      <c r="DR4" s="37" t="s">
        <v>95</v>
      </c>
      <c r="DS4" s="38"/>
      <c r="DT4" s="38"/>
      <c r="DU4" s="38"/>
      <c r="DV4" s="39"/>
    </row>
    <row r="5" spans="1:127" ht="26.25" customHeight="1" x14ac:dyDescent="0.25">
      <c r="A5" s="2" t="s">
        <v>3</v>
      </c>
      <c r="B5" s="1" t="s">
        <v>2</v>
      </c>
      <c r="C5" s="1" t="s">
        <v>1</v>
      </c>
      <c r="D5" s="1" t="s">
        <v>11</v>
      </c>
      <c r="E5" s="1" t="s">
        <v>12</v>
      </c>
      <c r="F5" s="3" t="s">
        <v>13</v>
      </c>
      <c r="G5" s="2" t="s">
        <v>5</v>
      </c>
      <c r="H5" s="1" t="s">
        <v>6</v>
      </c>
      <c r="I5" s="1" t="s">
        <v>7</v>
      </c>
      <c r="J5" s="1" t="s">
        <v>8</v>
      </c>
      <c r="K5" s="3" t="s">
        <v>9</v>
      </c>
      <c r="L5" s="2" t="s">
        <v>5</v>
      </c>
      <c r="M5" s="1" t="s">
        <v>6</v>
      </c>
      <c r="N5" s="1" t="s">
        <v>7</v>
      </c>
      <c r="O5" s="1" t="s">
        <v>8</v>
      </c>
      <c r="P5" s="3" t="s">
        <v>9</v>
      </c>
      <c r="Q5" s="2" t="s">
        <v>5</v>
      </c>
      <c r="R5" s="1" t="s">
        <v>6</v>
      </c>
      <c r="S5" s="1" t="s">
        <v>7</v>
      </c>
      <c r="T5" s="1" t="s">
        <v>8</v>
      </c>
      <c r="U5" s="3" t="s">
        <v>9</v>
      </c>
      <c r="V5" s="2" t="s">
        <v>5</v>
      </c>
      <c r="W5" s="1" t="s">
        <v>6</v>
      </c>
      <c r="X5" s="1" t="s">
        <v>7</v>
      </c>
      <c r="Y5" s="1" t="s">
        <v>8</v>
      </c>
      <c r="Z5" s="3" t="s">
        <v>9</v>
      </c>
      <c r="AA5" s="2" t="s">
        <v>5</v>
      </c>
      <c r="AB5" s="1" t="s">
        <v>6</v>
      </c>
      <c r="AC5" s="1" t="s">
        <v>7</v>
      </c>
      <c r="AD5" s="1" t="s">
        <v>8</v>
      </c>
      <c r="AE5" s="3" t="s">
        <v>9</v>
      </c>
      <c r="AF5" s="2" t="s">
        <v>5</v>
      </c>
      <c r="AG5" s="1" t="s">
        <v>6</v>
      </c>
      <c r="AH5" s="1" t="s">
        <v>7</v>
      </c>
      <c r="AI5" s="1" t="s">
        <v>8</v>
      </c>
      <c r="AJ5" s="3" t="s">
        <v>9</v>
      </c>
      <c r="AK5" s="2" t="s">
        <v>5</v>
      </c>
      <c r="AL5" s="1" t="s">
        <v>6</v>
      </c>
      <c r="AM5" s="1" t="s">
        <v>7</v>
      </c>
      <c r="AN5" s="1" t="s">
        <v>8</v>
      </c>
      <c r="AO5" s="3" t="s">
        <v>9</v>
      </c>
      <c r="AP5" s="2" t="s">
        <v>5</v>
      </c>
      <c r="AQ5" s="1" t="s">
        <v>6</v>
      </c>
      <c r="AR5" s="1" t="s">
        <v>7</v>
      </c>
      <c r="AS5" s="1" t="s">
        <v>8</v>
      </c>
      <c r="AT5" s="3" t="s">
        <v>9</v>
      </c>
      <c r="AU5" s="2" t="s">
        <v>5</v>
      </c>
      <c r="AV5" s="1" t="s">
        <v>6</v>
      </c>
      <c r="AW5" s="1" t="s">
        <v>7</v>
      </c>
      <c r="AX5" s="1" t="s">
        <v>8</v>
      </c>
      <c r="AY5" s="3" t="s">
        <v>9</v>
      </c>
      <c r="AZ5" s="2" t="s">
        <v>5</v>
      </c>
      <c r="BA5" s="1" t="s">
        <v>6</v>
      </c>
      <c r="BB5" s="1" t="s">
        <v>7</v>
      </c>
      <c r="BC5" s="1" t="s">
        <v>8</v>
      </c>
      <c r="BD5" s="3" t="s">
        <v>9</v>
      </c>
      <c r="BE5" s="2" t="s">
        <v>5</v>
      </c>
      <c r="BF5" s="1" t="s">
        <v>6</v>
      </c>
      <c r="BG5" s="1" t="s">
        <v>7</v>
      </c>
      <c r="BH5" s="1" t="s">
        <v>8</v>
      </c>
      <c r="BI5" s="3" t="s">
        <v>9</v>
      </c>
      <c r="BJ5" s="2" t="s">
        <v>5</v>
      </c>
      <c r="BK5" s="1" t="s">
        <v>6</v>
      </c>
      <c r="BL5" s="1" t="s">
        <v>7</v>
      </c>
      <c r="BM5" s="1" t="s">
        <v>8</v>
      </c>
      <c r="BN5" s="3" t="s">
        <v>9</v>
      </c>
      <c r="BO5" s="2" t="s">
        <v>5</v>
      </c>
      <c r="BP5" s="1" t="s">
        <v>6</v>
      </c>
      <c r="BQ5" s="1" t="s">
        <v>7</v>
      </c>
      <c r="BR5" s="1" t="s">
        <v>8</v>
      </c>
      <c r="BS5" s="3" t="s">
        <v>9</v>
      </c>
      <c r="BT5" s="2" t="s">
        <v>5</v>
      </c>
      <c r="BU5" s="1" t="s">
        <v>6</v>
      </c>
      <c r="BV5" s="1" t="s">
        <v>7</v>
      </c>
      <c r="BW5" s="1" t="s">
        <v>8</v>
      </c>
      <c r="BX5" s="3" t="s">
        <v>9</v>
      </c>
      <c r="BY5" s="2" t="s">
        <v>5</v>
      </c>
      <c r="BZ5" s="1" t="s">
        <v>6</v>
      </c>
      <c r="CA5" s="1" t="s">
        <v>7</v>
      </c>
      <c r="CB5" s="1" t="s">
        <v>8</v>
      </c>
      <c r="CC5" s="3" t="s">
        <v>9</v>
      </c>
      <c r="CD5" s="2" t="s">
        <v>5</v>
      </c>
      <c r="CE5" s="1" t="s">
        <v>6</v>
      </c>
      <c r="CF5" s="1" t="s">
        <v>7</v>
      </c>
      <c r="CG5" s="1" t="s">
        <v>8</v>
      </c>
      <c r="CH5" s="3" t="s">
        <v>9</v>
      </c>
      <c r="CI5" s="2" t="s">
        <v>5</v>
      </c>
      <c r="CJ5" s="1" t="s">
        <v>6</v>
      </c>
      <c r="CK5" s="1" t="s">
        <v>7</v>
      </c>
      <c r="CL5" s="1" t="s">
        <v>8</v>
      </c>
      <c r="CM5" s="3" t="s">
        <v>9</v>
      </c>
      <c r="CN5" s="2" t="s">
        <v>5</v>
      </c>
      <c r="CO5" s="1" t="s">
        <v>6</v>
      </c>
      <c r="CP5" s="1" t="s">
        <v>7</v>
      </c>
      <c r="CQ5" s="1" t="s">
        <v>8</v>
      </c>
      <c r="CR5" s="3" t="s">
        <v>9</v>
      </c>
      <c r="CS5" s="2" t="s">
        <v>5</v>
      </c>
      <c r="CT5" s="1" t="s">
        <v>6</v>
      </c>
      <c r="CU5" s="1" t="s">
        <v>7</v>
      </c>
      <c r="CV5" s="1" t="s">
        <v>8</v>
      </c>
      <c r="CW5" s="3" t="s">
        <v>9</v>
      </c>
      <c r="CX5" s="2" t="s">
        <v>5</v>
      </c>
      <c r="CY5" s="1" t="s">
        <v>6</v>
      </c>
      <c r="CZ5" s="1" t="s">
        <v>7</v>
      </c>
      <c r="DA5" s="1" t="s">
        <v>8</v>
      </c>
      <c r="DB5" s="3" t="s">
        <v>9</v>
      </c>
      <c r="DC5" s="2" t="s">
        <v>5</v>
      </c>
      <c r="DD5" s="1" t="s">
        <v>6</v>
      </c>
      <c r="DE5" s="1" t="s">
        <v>7</v>
      </c>
      <c r="DF5" s="1" t="s">
        <v>8</v>
      </c>
      <c r="DG5" s="3" t="s">
        <v>9</v>
      </c>
      <c r="DH5" s="2" t="s">
        <v>5</v>
      </c>
      <c r="DI5" s="1" t="s">
        <v>6</v>
      </c>
      <c r="DJ5" s="1" t="s">
        <v>7</v>
      </c>
      <c r="DK5" s="1" t="s">
        <v>8</v>
      </c>
      <c r="DL5" s="3" t="s">
        <v>9</v>
      </c>
      <c r="DM5" s="2" t="s">
        <v>5</v>
      </c>
      <c r="DN5" s="1" t="s">
        <v>6</v>
      </c>
      <c r="DO5" s="1" t="s">
        <v>7</v>
      </c>
      <c r="DP5" s="1" t="s">
        <v>8</v>
      </c>
      <c r="DQ5" s="3" t="s">
        <v>9</v>
      </c>
      <c r="DR5" s="2" t="s">
        <v>5</v>
      </c>
      <c r="DS5" s="1" t="s">
        <v>6</v>
      </c>
      <c r="DT5" s="1" t="s">
        <v>7</v>
      </c>
      <c r="DU5" s="1" t="s">
        <v>8</v>
      </c>
      <c r="DV5" s="3" t="s">
        <v>9</v>
      </c>
    </row>
    <row r="6" spans="1:127" s="11" customFormat="1" x14ac:dyDescent="0.25">
      <c r="A6" s="19">
        <v>1</v>
      </c>
      <c r="B6" s="20" t="s">
        <v>14</v>
      </c>
      <c r="C6" s="21" t="s">
        <v>15</v>
      </c>
      <c r="D6" s="22">
        <v>150</v>
      </c>
      <c r="E6" s="22">
        <v>750</v>
      </c>
      <c r="F6" s="23">
        <f>+E6*D6</f>
        <v>112500</v>
      </c>
      <c r="G6" s="7">
        <f>+I6/$D6</f>
        <v>0</v>
      </c>
      <c r="H6" s="9">
        <f>+K6/$D6</f>
        <v>0</v>
      </c>
      <c r="I6" s="9"/>
      <c r="J6" s="9">
        <f>+I6*0.2</f>
        <v>0</v>
      </c>
      <c r="K6" s="10">
        <f>+J6+I6</f>
        <v>0</v>
      </c>
      <c r="L6" s="7">
        <f>+N6/$D6</f>
        <v>0</v>
      </c>
      <c r="M6" s="9">
        <f>+P6/$D6</f>
        <v>0</v>
      </c>
      <c r="N6" s="9"/>
      <c r="O6" s="9">
        <f>+N6*0.2</f>
        <v>0</v>
      </c>
      <c r="P6" s="10">
        <f>+O6+N6</f>
        <v>0</v>
      </c>
      <c r="Q6" s="7">
        <f>+S6/$D6</f>
        <v>0</v>
      </c>
      <c r="R6" s="9">
        <f>+U6/$D6</f>
        <v>0</v>
      </c>
      <c r="S6" s="9"/>
      <c r="T6" s="9">
        <f>+S6*0.2</f>
        <v>0</v>
      </c>
      <c r="U6" s="10">
        <f>+T6+S6</f>
        <v>0</v>
      </c>
      <c r="V6" s="7">
        <f t="shared" ref="V6:V34" si="0">+X6/$D6</f>
        <v>0</v>
      </c>
      <c r="W6" s="9">
        <f t="shared" ref="W6:W34" si="1">+Z6/$D6</f>
        <v>0</v>
      </c>
      <c r="X6" s="9"/>
      <c r="Y6" s="9">
        <f t="shared" ref="Y6:Y12" si="2">+X6*0.2</f>
        <v>0</v>
      </c>
      <c r="Z6" s="10">
        <f t="shared" ref="Z6:Z34" si="3">+Y6+X6</f>
        <v>0</v>
      </c>
      <c r="AA6" s="7">
        <f t="shared" ref="AA6:AA34" si="4">+AC6/$D6</f>
        <v>0</v>
      </c>
      <c r="AB6" s="9">
        <f t="shared" ref="AB6:AB34" si="5">+AE6/$D6</f>
        <v>0</v>
      </c>
      <c r="AC6" s="9"/>
      <c r="AD6" s="9">
        <f t="shared" ref="AD6:AD12" si="6">+AC6*0.2</f>
        <v>0</v>
      </c>
      <c r="AE6" s="10">
        <f t="shared" ref="AE6:AE34" si="7">+AD6+AC6</f>
        <v>0</v>
      </c>
      <c r="AF6" s="7">
        <f>+AH6/$D6</f>
        <v>0</v>
      </c>
      <c r="AG6" s="9">
        <f>+AJ6/$D6</f>
        <v>0</v>
      </c>
      <c r="AH6" s="9"/>
      <c r="AI6" s="9">
        <f>+AH6*0.2</f>
        <v>0</v>
      </c>
      <c r="AJ6" s="10">
        <f>+AI6+AH6</f>
        <v>0</v>
      </c>
      <c r="AK6" s="7">
        <f>+AM6/$D6</f>
        <v>0</v>
      </c>
      <c r="AL6" s="9">
        <f>+AO6/$D6</f>
        <v>0</v>
      </c>
      <c r="AM6" s="9"/>
      <c r="AN6" s="9">
        <f>+AM6*0.2</f>
        <v>0</v>
      </c>
      <c r="AO6" s="10">
        <f>+AN6+AM6</f>
        <v>0</v>
      </c>
      <c r="AP6" s="7">
        <f>+AR6/$D6</f>
        <v>0</v>
      </c>
      <c r="AQ6" s="9">
        <f>+AT6/$D6</f>
        <v>0</v>
      </c>
      <c r="AR6" s="9"/>
      <c r="AS6" s="9">
        <f>+AR6*0.2</f>
        <v>0</v>
      </c>
      <c r="AT6" s="10">
        <f>+AS6+AR6</f>
        <v>0</v>
      </c>
      <c r="AU6" s="7">
        <f>+AW6/$D6</f>
        <v>2000</v>
      </c>
      <c r="AV6" s="9">
        <f>+AY6/$D6</f>
        <v>2000</v>
      </c>
      <c r="AW6" s="9">
        <v>300000</v>
      </c>
      <c r="AX6" s="9">
        <v>0</v>
      </c>
      <c r="AY6" s="10">
        <f>+AX6+AW6</f>
        <v>300000</v>
      </c>
      <c r="AZ6" s="16">
        <f>+BB6/$D6</f>
        <v>625</v>
      </c>
      <c r="BA6" s="17">
        <f>+BD6/$D6</f>
        <v>750</v>
      </c>
      <c r="BB6" s="17">
        <v>93750</v>
      </c>
      <c r="BC6" s="17">
        <f>+BB6*0.2</f>
        <v>18750</v>
      </c>
      <c r="BD6" s="18">
        <f>+BC6+BB6</f>
        <v>112500</v>
      </c>
      <c r="BE6" s="7">
        <f>+BG6/$D6</f>
        <v>0</v>
      </c>
      <c r="BF6" s="9">
        <f>+BI6/$D6</f>
        <v>0</v>
      </c>
      <c r="BG6" s="9"/>
      <c r="BH6" s="9">
        <f>+BG6*0.2</f>
        <v>0</v>
      </c>
      <c r="BI6" s="10">
        <f>+BH6+BG6</f>
        <v>0</v>
      </c>
      <c r="BJ6" s="7">
        <f>+BL6/$D6</f>
        <v>1250</v>
      </c>
      <c r="BK6" s="9">
        <f>+BN6/$D6</f>
        <v>1500</v>
      </c>
      <c r="BL6" s="9">
        <v>187500</v>
      </c>
      <c r="BM6" s="9">
        <f>+BL6*0.2</f>
        <v>37500</v>
      </c>
      <c r="BN6" s="10">
        <f>+BM6+BL6</f>
        <v>225000</v>
      </c>
      <c r="BO6" s="7">
        <f>+BQ6/$D6</f>
        <v>0</v>
      </c>
      <c r="BP6" s="9">
        <f>+BS6/$D6</f>
        <v>0</v>
      </c>
      <c r="BQ6" s="9"/>
      <c r="BR6" s="9">
        <f>+BQ6*0.2</f>
        <v>0</v>
      </c>
      <c r="BS6" s="10">
        <f>+BR6+BQ6</f>
        <v>0</v>
      </c>
      <c r="BT6" s="7">
        <f>+BV6/$D6</f>
        <v>750</v>
      </c>
      <c r="BU6" s="9">
        <f>+BX6/$D6</f>
        <v>900</v>
      </c>
      <c r="BV6" s="9">
        <v>112500</v>
      </c>
      <c r="BW6" s="9">
        <f>+BV6*0.2</f>
        <v>22500</v>
      </c>
      <c r="BX6" s="10">
        <f>+BW6+BV6</f>
        <v>135000</v>
      </c>
      <c r="BY6" s="7">
        <f>+CA6/$D6</f>
        <v>0</v>
      </c>
      <c r="BZ6" s="9">
        <f>+CC6/$D6</f>
        <v>0</v>
      </c>
      <c r="CA6" s="9"/>
      <c r="CB6" s="9">
        <f>+CA6*0.2</f>
        <v>0</v>
      </c>
      <c r="CC6" s="10">
        <f>+CB6+CA6</f>
        <v>0</v>
      </c>
      <c r="CD6" s="7">
        <f>+CF6/$D6</f>
        <v>0</v>
      </c>
      <c r="CE6" s="9">
        <f>+CH6/$D6</f>
        <v>0</v>
      </c>
      <c r="CF6" s="9"/>
      <c r="CG6" s="9">
        <f>+CF6*0.2</f>
        <v>0</v>
      </c>
      <c r="CH6" s="10">
        <f>+CG6+CF6</f>
        <v>0</v>
      </c>
      <c r="CI6" s="7">
        <f>+CK6/$D6</f>
        <v>0</v>
      </c>
      <c r="CJ6" s="9">
        <f>+CM6/$D6</f>
        <v>0</v>
      </c>
      <c r="CK6" s="9"/>
      <c r="CL6" s="9">
        <f>+CK6*0.2</f>
        <v>0</v>
      </c>
      <c r="CM6" s="10">
        <f>+CL6+CK6</f>
        <v>0</v>
      </c>
      <c r="CN6" s="7">
        <f>+CP6/$D6</f>
        <v>16666.666666666668</v>
      </c>
      <c r="CO6" s="9">
        <f>+CR6/$D6</f>
        <v>20000</v>
      </c>
      <c r="CP6" s="9">
        <v>2500000</v>
      </c>
      <c r="CQ6" s="9">
        <f>+CP6*0.2</f>
        <v>500000</v>
      </c>
      <c r="CR6" s="10">
        <f>+CQ6+CP6</f>
        <v>3000000</v>
      </c>
      <c r="CS6" s="7">
        <f>+CU6/$D6</f>
        <v>0</v>
      </c>
      <c r="CT6" s="9">
        <f>+CW6/$D6</f>
        <v>0</v>
      </c>
      <c r="CU6" s="9"/>
      <c r="CV6" s="9">
        <f>+CU6*0.2</f>
        <v>0</v>
      </c>
      <c r="CW6" s="10">
        <f>+CV6+CU6</f>
        <v>0</v>
      </c>
      <c r="CX6" s="7">
        <f>+CZ6/$D6</f>
        <v>0</v>
      </c>
      <c r="CY6" s="9">
        <f>+DB6/$D6</f>
        <v>0</v>
      </c>
      <c r="CZ6" s="9"/>
      <c r="DA6" s="9">
        <f>+CZ6*0.2</f>
        <v>0</v>
      </c>
      <c r="DB6" s="10">
        <f>+DA6+CZ6</f>
        <v>0</v>
      </c>
      <c r="DC6" s="7">
        <f>+DE6/$D6</f>
        <v>800</v>
      </c>
      <c r="DD6" s="9">
        <f>+DG6/$D6</f>
        <v>800</v>
      </c>
      <c r="DE6" s="9">
        <v>120000</v>
      </c>
      <c r="DF6" s="9">
        <v>0</v>
      </c>
      <c r="DG6" s="10">
        <f>+DF6+DE6</f>
        <v>120000</v>
      </c>
      <c r="DH6" s="7">
        <f>+DJ6/$D6</f>
        <v>0</v>
      </c>
      <c r="DI6" s="9">
        <f>+DL6/$D6</f>
        <v>0</v>
      </c>
      <c r="DJ6" s="9"/>
      <c r="DK6" s="9">
        <f>+DJ6*0.2</f>
        <v>0</v>
      </c>
      <c r="DL6" s="10">
        <f>+DK6+DJ6</f>
        <v>0</v>
      </c>
      <c r="DM6" s="7">
        <f>+DO6/$D6</f>
        <v>0</v>
      </c>
      <c r="DN6" s="9">
        <f>+DQ6/$D6</f>
        <v>0</v>
      </c>
      <c r="DO6" s="9"/>
      <c r="DP6" s="9">
        <f>+DO6*0.2</f>
        <v>0</v>
      </c>
      <c r="DQ6" s="10">
        <f>+DP6+DO6</f>
        <v>0</v>
      </c>
      <c r="DR6" s="7">
        <f>+DT6/$D6</f>
        <v>1291.6666666666667</v>
      </c>
      <c r="DS6" s="9">
        <f>+DV6/$D6</f>
        <v>1550</v>
      </c>
      <c r="DT6" s="9">
        <v>193750</v>
      </c>
      <c r="DU6" s="9">
        <f>+DT6*0.2</f>
        <v>38750</v>
      </c>
      <c r="DV6" s="10">
        <f>+DU6+DT6</f>
        <v>232500</v>
      </c>
      <c r="DW6" s="12">
        <f>+MIN(I6,N6,S6,X6,AC6,AH6,AM6,AR6,AW6,BB6,BG6,BL6,BQ6,BV6,CA6,CF6,CK6,CP6,CU6,CZ6,DE6,DJ6,DO6,DT6)</f>
        <v>93750</v>
      </c>
    </row>
    <row r="7" spans="1:127" s="11" customFormat="1" x14ac:dyDescent="0.25">
      <c r="A7" s="19">
        <v>2</v>
      </c>
      <c r="B7" s="20" t="s">
        <v>16</v>
      </c>
      <c r="C7" s="21" t="s">
        <v>17</v>
      </c>
      <c r="D7" s="22">
        <v>40</v>
      </c>
      <c r="E7" s="22">
        <v>5400</v>
      </c>
      <c r="F7" s="23">
        <f t="shared" ref="F7:F34" si="8">+E7*D7</f>
        <v>216000</v>
      </c>
      <c r="G7" s="7">
        <f t="shared" ref="G7:G34" si="9">+I7/$D7</f>
        <v>0</v>
      </c>
      <c r="H7" s="9">
        <f t="shared" ref="H7:H14" si="10">+K7/$D7</f>
        <v>0</v>
      </c>
      <c r="I7" s="9"/>
      <c r="J7" s="9">
        <f t="shared" ref="J7:J34" si="11">+I7*0.2</f>
        <v>0</v>
      </c>
      <c r="K7" s="10">
        <f t="shared" ref="K7:K34" si="12">+J7+I7</f>
        <v>0</v>
      </c>
      <c r="L7" s="7">
        <f t="shared" ref="L7:L34" si="13">+N7/$D7</f>
        <v>0</v>
      </c>
      <c r="M7" s="9">
        <f t="shared" ref="M7:M14" si="14">+P7/$D7</f>
        <v>0</v>
      </c>
      <c r="N7" s="9"/>
      <c r="O7" s="9">
        <f t="shared" ref="O7:O12" si="15">+N7*0.2</f>
        <v>0</v>
      </c>
      <c r="P7" s="10">
        <f t="shared" ref="P7:P34" si="16">+O7+N7</f>
        <v>0</v>
      </c>
      <c r="Q7" s="7">
        <f t="shared" ref="Q7:Q34" si="17">+S7/$D7</f>
        <v>0</v>
      </c>
      <c r="R7" s="9">
        <f t="shared" ref="R7:R14" si="18">+U7/$D7</f>
        <v>0</v>
      </c>
      <c r="S7" s="9"/>
      <c r="T7" s="9">
        <f t="shared" ref="T7:T12" si="19">+S7*0.2</f>
        <v>0</v>
      </c>
      <c r="U7" s="10">
        <f t="shared" ref="U7:U34" si="20">+T7+S7</f>
        <v>0</v>
      </c>
      <c r="V7" s="7">
        <f t="shared" si="0"/>
        <v>0</v>
      </c>
      <c r="W7" s="9">
        <f t="shared" si="1"/>
        <v>0</v>
      </c>
      <c r="X7" s="9"/>
      <c r="Y7" s="9">
        <f t="shared" si="2"/>
        <v>0</v>
      </c>
      <c r="Z7" s="10">
        <f t="shared" si="3"/>
        <v>0</v>
      </c>
      <c r="AA7" s="7">
        <f t="shared" si="4"/>
        <v>0</v>
      </c>
      <c r="AB7" s="9">
        <f t="shared" si="5"/>
        <v>0</v>
      </c>
      <c r="AC7" s="9"/>
      <c r="AD7" s="9">
        <f t="shared" si="6"/>
        <v>0</v>
      </c>
      <c r="AE7" s="10">
        <f t="shared" si="7"/>
        <v>0</v>
      </c>
      <c r="AF7" s="7">
        <f t="shared" ref="AF7:AF34" si="21">+AH7/$D7</f>
        <v>0</v>
      </c>
      <c r="AG7" s="9">
        <f t="shared" ref="AG7:AG14" si="22">+AJ7/$D7</f>
        <v>0</v>
      </c>
      <c r="AH7" s="9"/>
      <c r="AI7" s="9">
        <f t="shared" ref="AI7:AI12" si="23">+AH7*0.2</f>
        <v>0</v>
      </c>
      <c r="AJ7" s="10">
        <f t="shared" ref="AJ7:AJ34" si="24">+AI7+AH7</f>
        <v>0</v>
      </c>
      <c r="AK7" s="7">
        <f t="shared" ref="AK7:AK34" si="25">+AM7/$D7</f>
        <v>0</v>
      </c>
      <c r="AL7" s="9">
        <f t="shared" ref="AL7:AL14" si="26">+AO7/$D7</f>
        <v>0</v>
      </c>
      <c r="AM7" s="9"/>
      <c r="AN7" s="9">
        <f t="shared" ref="AN7:AN12" si="27">+AM7*0.2</f>
        <v>0</v>
      </c>
      <c r="AO7" s="10">
        <f t="shared" ref="AO7:AO34" si="28">+AN7+AM7</f>
        <v>0</v>
      </c>
      <c r="AP7" s="7">
        <f t="shared" ref="AP7:AP34" si="29">+AR7/$D7</f>
        <v>358.33325000000002</v>
      </c>
      <c r="AQ7" s="9">
        <f t="shared" ref="AQ7:AQ14" si="30">+AT7/$D7</f>
        <v>429.99989999999997</v>
      </c>
      <c r="AR7" s="9">
        <v>14333.33</v>
      </c>
      <c r="AS7" s="9">
        <f t="shared" ref="AS7:AS12" si="31">+AR7*0.2</f>
        <v>2866.6660000000002</v>
      </c>
      <c r="AT7" s="10">
        <f t="shared" ref="AT7:AT34" si="32">+AS7+AR7</f>
        <v>17199.995999999999</v>
      </c>
      <c r="AU7" s="7">
        <f t="shared" ref="AU7:AU34" si="33">+AW7/$D7</f>
        <v>3000</v>
      </c>
      <c r="AV7" s="9">
        <f t="shared" ref="AV7:AV14" si="34">+AY7/$D7</f>
        <v>3000</v>
      </c>
      <c r="AW7" s="9">
        <v>120000</v>
      </c>
      <c r="AX7" s="9">
        <v>0</v>
      </c>
      <c r="AY7" s="10">
        <f t="shared" ref="AY7:AY34" si="35">+AX7+AW7</f>
        <v>120000</v>
      </c>
      <c r="AZ7" s="16">
        <f t="shared" ref="AZ7:AZ34" si="36">+BB7/$D7</f>
        <v>357.5</v>
      </c>
      <c r="BA7" s="17">
        <f t="shared" ref="BA7:BA14" si="37">+BD7/$D7</f>
        <v>429</v>
      </c>
      <c r="BB7" s="17">
        <v>14300</v>
      </c>
      <c r="BC7" s="17">
        <f t="shared" ref="BC7:BC12" si="38">+BB7*0.2</f>
        <v>2860</v>
      </c>
      <c r="BD7" s="18">
        <f t="shared" ref="BD7:BD34" si="39">+BC7+BB7</f>
        <v>17160</v>
      </c>
      <c r="BE7" s="7">
        <f t="shared" ref="BE7:BE34" si="40">+BG7/$D7</f>
        <v>0</v>
      </c>
      <c r="BF7" s="9">
        <f t="shared" ref="BF7:BF14" si="41">+BI7/$D7</f>
        <v>0</v>
      </c>
      <c r="BG7" s="9"/>
      <c r="BH7" s="9">
        <f t="shared" ref="BH7:BH12" si="42">+BG7*0.2</f>
        <v>0</v>
      </c>
      <c r="BI7" s="10">
        <f t="shared" ref="BI7:BI34" si="43">+BH7+BG7</f>
        <v>0</v>
      </c>
      <c r="BJ7" s="7">
        <f t="shared" ref="BJ7:BJ34" si="44">+BL7/$D7</f>
        <v>825</v>
      </c>
      <c r="BK7" s="9">
        <f t="shared" ref="BK7:BK14" si="45">+BN7/$D7</f>
        <v>990</v>
      </c>
      <c r="BL7" s="9">
        <v>33000</v>
      </c>
      <c r="BM7" s="9">
        <f t="shared" ref="BM7:BM12" si="46">+BL7*0.2</f>
        <v>6600</v>
      </c>
      <c r="BN7" s="10">
        <f t="shared" ref="BN7:BN34" si="47">+BM7+BL7</f>
        <v>39600</v>
      </c>
      <c r="BO7" s="7">
        <f t="shared" ref="BO7:BO34" si="48">+BQ7/$D7</f>
        <v>0</v>
      </c>
      <c r="BP7" s="9">
        <f t="shared" ref="BP7:BP14" si="49">+BS7/$D7</f>
        <v>0</v>
      </c>
      <c r="BQ7" s="9"/>
      <c r="BR7" s="9">
        <f t="shared" ref="BR7:BR12" si="50">+BQ7*0.2</f>
        <v>0</v>
      </c>
      <c r="BS7" s="10">
        <f t="shared" ref="BS7:BS34" si="51">+BR7+BQ7</f>
        <v>0</v>
      </c>
      <c r="BT7" s="7">
        <f t="shared" ref="BT7:BT34" si="52">+BV7/$D7</f>
        <v>3833.3332499999997</v>
      </c>
      <c r="BU7" s="9">
        <f t="shared" ref="BU7:BU14" si="53">+BX7/$D7</f>
        <v>4599.9998999999998</v>
      </c>
      <c r="BV7" s="9">
        <v>153333.32999999999</v>
      </c>
      <c r="BW7" s="9">
        <f t="shared" ref="BW7:BW12" si="54">+BV7*0.2</f>
        <v>30666.665999999997</v>
      </c>
      <c r="BX7" s="10">
        <f t="shared" ref="BX7:BX34" si="55">+BW7+BV7</f>
        <v>183999.99599999998</v>
      </c>
      <c r="BY7" s="7">
        <f t="shared" ref="BY7:BY34" si="56">+CA7/$D7</f>
        <v>0</v>
      </c>
      <c r="BZ7" s="9">
        <f t="shared" ref="BZ7:BZ14" si="57">+CC7/$D7</f>
        <v>0</v>
      </c>
      <c r="CA7" s="9"/>
      <c r="CB7" s="9">
        <f t="shared" ref="CB7:CB12" si="58">+CA7*0.2</f>
        <v>0</v>
      </c>
      <c r="CC7" s="10">
        <f t="shared" ref="CC7:CC34" si="59">+CB7+CA7</f>
        <v>0</v>
      </c>
      <c r="CD7" s="7">
        <f t="shared" ref="CD7:CD34" si="60">+CF7/$D7</f>
        <v>0</v>
      </c>
      <c r="CE7" s="9">
        <f t="shared" ref="CE7:CE14" si="61">+CH7/$D7</f>
        <v>0</v>
      </c>
      <c r="CF7" s="9"/>
      <c r="CG7" s="9">
        <f t="shared" ref="CG7:CG12" si="62">+CF7*0.2</f>
        <v>0</v>
      </c>
      <c r="CH7" s="10">
        <f t="shared" ref="CH7:CH34" si="63">+CG7+CF7</f>
        <v>0</v>
      </c>
      <c r="CI7" s="7">
        <f t="shared" ref="CI7:CI34" si="64">+CK7/$D7</f>
        <v>0</v>
      </c>
      <c r="CJ7" s="9">
        <f t="shared" ref="CJ7:CJ14" si="65">+CM7/$D7</f>
        <v>0</v>
      </c>
      <c r="CK7" s="9"/>
      <c r="CL7" s="9">
        <f t="shared" ref="CL7:CL12" si="66">+CK7*0.2</f>
        <v>0</v>
      </c>
      <c r="CM7" s="10">
        <f t="shared" ref="CM7:CM34" si="67">+CL7+CK7</f>
        <v>0</v>
      </c>
      <c r="CN7" s="7">
        <f t="shared" ref="CN7:CN34" si="68">+CP7/$D7</f>
        <v>16666.66675</v>
      </c>
      <c r="CO7" s="9">
        <f t="shared" ref="CO7:CO14" si="69">+CR7/$D7</f>
        <v>20000.000100000001</v>
      </c>
      <c r="CP7" s="9">
        <v>666666.67000000004</v>
      </c>
      <c r="CQ7" s="9">
        <f t="shared" ref="CQ7:CQ12" si="70">+CP7*0.2</f>
        <v>133333.334</v>
      </c>
      <c r="CR7" s="10">
        <f t="shared" ref="CR7:CR34" si="71">+CQ7+CP7</f>
        <v>800000.00400000007</v>
      </c>
      <c r="CS7" s="7">
        <f t="shared" ref="CS7:CS34" si="72">+CU7/$D7</f>
        <v>0</v>
      </c>
      <c r="CT7" s="9">
        <f t="shared" ref="CT7:CT14" si="73">+CW7/$D7</f>
        <v>0</v>
      </c>
      <c r="CU7" s="9"/>
      <c r="CV7" s="9">
        <f t="shared" ref="CV7:CV12" si="74">+CU7*0.2</f>
        <v>0</v>
      </c>
      <c r="CW7" s="10">
        <f t="shared" ref="CW7:CW34" si="75">+CV7+CU7</f>
        <v>0</v>
      </c>
      <c r="CX7" s="7">
        <f t="shared" ref="CX7:CX34" si="76">+CZ7/$D7</f>
        <v>0</v>
      </c>
      <c r="CY7" s="9">
        <f t="shared" ref="CY7:CY14" si="77">+DB7/$D7</f>
        <v>0</v>
      </c>
      <c r="CZ7" s="9"/>
      <c r="DA7" s="9">
        <f t="shared" ref="DA7:DA12" si="78">+CZ7*0.2</f>
        <v>0</v>
      </c>
      <c r="DB7" s="10">
        <f t="shared" ref="DB7:DB34" si="79">+DA7+CZ7</f>
        <v>0</v>
      </c>
      <c r="DC7" s="7">
        <f t="shared" ref="DC7:DC34" si="80">+DE7/$D7</f>
        <v>440</v>
      </c>
      <c r="DD7" s="9">
        <f t="shared" ref="DD7:DD14" si="81">+DG7/$D7</f>
        <v>440</v>
      </c>
      <c r="DE7" s="9">
        <v>17600</v>
      </c>
      <c r="DF7" s="9">
        <v>0</v>
      </c>
      <c r="DG7" s="10">
        <f t="shared" ref="DG7:DG34" si="82">+DF7+DE7</f>
        <v>17600</v>
      </c>
      <c r="DH7" s="7">
        <f t="shared" ref="DH7:DH34" si="83">+DJ7/$D7</f>
        <v>0</v>
      </c>
      <c r="DI7" s="9">
        <f t="shared" ref="DI7:DI14" si="84">+DL7/$D7</f>
        <v>0</v>
      </c>
      <c r="DJ7" s="9"/>
      <c r="DK7" s="9">
        <f t="shared" ref="DK7:DK12" si="85">+DJ7*0.2</f>
        <v>0</v>
      </c>
      <c r="DL7" s="10">
        <f t="shared" ref="DL7:DL34" si="86">+DK7+DJ7</f>
        <v>0</v>
      </c>
      <c r="DM7" s="7">
        <f t="shared" ref="DM7:DM34" si="87">+DO7/$D7</f>
        <v>0</v>
      </c>
      <c r="DN7" s="9">
        <f t="shared" ref="DN7:DN14" si="88">+DQ7/$D7</f>
        <v>0</v>
      </c>
      <c r="DO7" s="9"/>
      <c r="DP7" s="9">
        <f t="shared" ref="DP7:DP12" si="89">+DO7*0.2</f>
        <v>0</v>
      </c>
      <c r="DQ7" s="10">
        <f t="shared" ref="DQ7:DQ34" si="90">+DP7+DO7</f>
        <v>0</v>
      </c>
      <c r="DR7" s="7">
        <f t="shared" ref="DR7:DR34" si="91">+DT7/$D7</f>
        <v>6250</v>
      </c>
      <c r="DS7" s="9">
        <f t="shared" ref="DS7:DS14" si="92">+DV7/$D7</f>
        <v>7500</v>
      </c>
      <c r="DT7" s="9">
        <v>250000</v>
      </c>
      <c r="DU7" s="9">
        <f t="shared" ref="DU7:DU12" si="93">+DT7*0.2</f>
        <v>50000</v>
      </c>
      <c r="DV7" s="10">
        <f t="shared" ref="DV7:DV34" si="94">+DU7+DT7</f>
        <v>300000</v>
      </c>
      <c r="DW7" s="12">
        <f t="shared" ref="DW7:DW35" si="95">+MIN(I7,N7,S7,X7,AC7,AH7,AM7,AR7,AW7,BB7,BG7,BL7,BQ7,BV7,CA7,CF7,CK7,CP7,CU7,CZ7,DE7,DJ7,DO7,DT7)</f>
        <v>14300</v>
      </c>
    </row>
    <row r="8" spans="1:127" s="11" customFormat="1" x14ac:dyDescent="0.25">
      <c r="A8" s="19">
        <v>3</v>
      </c>
      <c r="B8" s="20" t="s">
        <v>18</v>
      </c>
      <c r="C8" s="21" t="s">
        <v>19</v>
      </c>
      <c r="D8" s="22">
        <v>10000</v>
      </c>
      <c r="E8" s="22">
        <v>80</v>
      </c>
      <c r="F8" s="23">
        <f t="shared" si="8"/>
        <v>800000</v>
      </c>
      <c r="G8" s="7">
        <f t="shared" si="9"/>
        <v>0</v>
      </c>
      <c r="H8" s="9">
        <f t="shared" si="10"/>
        <v>0</v>
      </c>
      <c r="I8" s="9"/>
      <c r="J8" s="9">
        <f t="shared" si="11"/>
        <v>0</v>
      </c>
      <c r="K8" s="10">
        <f t="shared" si="12"/>
        <v>0</v>
      </c>
      <c r="L8" s="7">
        <f t="shared" si="13"/>
        <v>0</v>
      </c>
      <c r="M8" s="9">
        <f t="shared" si="14"/>
        <v>0</v>
      </c>
      <c r="N8" s="9"/>
      <c r="O8" s="9">
        <f t="shared" si="15"/>
        <v>0</v>
      </c>
      <c r="P8" s="10">
        <f t="shared" si="16"/>
        <v>0</v>
      </c>
      <c r="Q8" s="7">
        <f t="shared" si="17"/>
        <v>100</v>
      </c>
      <c r="R8" s="9">
        <f t="shared" si="18"/>
        <v>120</v>
      </c>
      <c r="S8" s="9">
        <v>1000000</v>
      </c>
      <c r="T8" s="9">
        <f t="shared" si="19"/>
        <v>200000</v>
      </c>
      <c r="U8" s="10">
        <f t="shared" si="20"/>
        <v>1200000</v>
      </c>
      <c r="V8" s="7">
        <f t="shared" si="0"/>
        <v>0</v>
      </c>
      <c r="W8" s="9">
        <f t="shared" si="1"/>
        <v>0</v>
      </c>
      <c r="X8" s="9"/>
      <c r="Y8" s="9">
        <f t="shared" si="2"/>
        <v>0</v>
      </c>
      <c r="Z8" s="10">
        <f t="shared" si="3"/>
        <v>0</v>
      </c>
      <c r="AA8" s="7">
        <f t="shared" si="4"/>
        <v>116.67</v>
      </c>
      <c r="AB8" s="9">
        <f t="shared" si="5"/>
        <v>140.00399999999999</v>
      </c>
      <c r="AC8" s="9">
        <v>1166700</v>
      </c>
      <c r="AD8" s="9">
        <f t="shared" si="6"/>
        <v>233340</v>
      </c>
      <c r="AE8" s="10">
        <f t="shared" si="7"/>
        <v>1400040</v>
      </c>
      <c r="AF8" s="7">
        <f t="shared" si="21"/>
        <v>0</v>
      </c>
      <c r="AG8" s="9">
        <f t="shared" si="22"/>
        <v>0</v>
      </c>
      <c r="AH8" s="9"/>
      <c r="AI8" s="9">
        <f t="shared" si="23"/>
        <v>0</v>
      </c>
      <c r="AJ8" s="10">
        <f t="shared" si="24"/>
        <v>0</v>
      </c>
      <c r="AK8" s="7">
        <f t="shared" si="25"/>
        <v>0</v>
      </c>
      <c r="AL8" s="9">
        <f t="shared" si="26"/>
        <v>0</v>
      </c>
      <c r="AM8" s="9"/>
      <c r="AN8" s="9">
        <f t="shared" si="27"/>
        <v>0</v>
      </c>
      <c r="AO8" s="10">
        <f t="shared" si="28"/>
        <v>0</v>
      </c>
      <c r="AP8" s="7">
        <f t="shared" si="29"/>
        <v>141.66666699999999</v>
      </c>
      <c r="AQ8" s="9">
        <f t="shared" si="30"/>
        <v>170.0000004</v>
      </c>
      <c r="AR8" s="9">
        <v>1416666.67</v>
      </c>
      <c r="AS8" s="9">
        <f t="shared" si="31"/>
        <v>283333.33399999997</v>
      </c>
      <c r="AT8" s="10">
        <f t="shared" si="32"/>
        <v>1700000.004</v>
      </c>
      <c r="AU8" s="7">
        <f t="shared" si="33"/>
        <v>500</v>
      </c>
      <c r="AV8" s="9">
        <f t="shared" si="34"/>
        <v>500</v>
      </c>
      <c r="AW8" s="9">
        <v>5000000</v>
      </c>
      <c r="AX8" s="9">
        <v>0</v>
      </c>
      <c r="AY8" s="10">
        <f t="shared" si="35"/>
        <v>5000000</v>
      </c>
      <c r="AZ8" s="7">
        <f t="shared" si="36"/>
        <v>158.33333300000001</v>
      </c>
      <c r="BA8" s="9">
        <f t="shared" si="37"/>
        <v>189.9999996</v>
      </c>
      <c r="BB8" s="9">
        <v>1583333.33</v>
      </c>
      <c r="BC8" s="9">
        <f t="shared" si="38"/>
        <v>316666.66600000003</v>
      </c>
      <c r="BD8" s="10">
        <f t="shared" si="39"/>
        <v>1899999.996</v>
      </c>
      <c r="BE8" s="7">
        <f t="shared" si="40"/>
        <v>275</v>
      </c>
      <c r="BF8" s="9">
        <f t="shared" si="41"/>
        <v>330</v>
      </c>
      <c r="BG8" s="9">
        <v>2750000</v>
      </c>
      <c r="BH8" s="9">
        <f t="shared" si="42"/>
        <v>550000</v>
      </c>
      <c r="BI8" s="10">
        <f t="shared" si="43"/>
        <v>3300000</v>
      </c>
      <c r="BJ8" s="7">
        <f t="shared" si="44"/>
        <v>108.3</v>
      </c>
      <c r="BK8" s="9">
        <f t="shared" si="45"/>
        <v>129.96</v>
      </c>
      <c r="BL8" s="9">
        <v>1083000</v>
      </c>
      <c r="BM8" s="9">
        <f t="shared" si="46"/>
        <v>216600</v>
      </c>
      <c r="BN8" s="10">
        <f t="shared" si="47"/>
        <v>1299600</v>
      </c>
      <c r="BO8" s="7">
        <f t="shared" si="48"/>
        <v>0</v>
      </c>
      <c r="BP8" s="9">
        <f t="shared" si="49"/>
        <v>0</v>
      </c>
      <c r="BQ8" s="9"/>
      <c r="BR8" s="9">
        <f t="shared" si="50"/>
        <v>0</v>
      </c>
      <c r="BS8" s="10">
        <f t="shared" si="51"/>
        <v>0</v>
      </c>
      <c r="BT8" s="7">
        <f t="shared" si="52"/>
        <v>125</v>
      </c>
      <c r="BU8" s="9">
        <f t="shared" si="53"/>
        <v>150</v>
      </c>
      <c r="BV8" s="9">
        <v>1250000</v>
      </c>
      <c r="BW8" s="9">
        <f t="shared" si="54"/>
        <v>250000</v>
      </c>
      <c r="BX8" s="10">
        <f t="shared" si="55"/>
        <v>1500000</v>
      </c>
      <c r="BY8" s="7">
        <f t="shared" si="56"/>
        <v>291.66666670000001</v>
      </c>
      <c r="BZ8" s="9">
        <f t="shared" si="57"/>
        <v>350.00000003999997</v>
      </c>
      <c r="CA8" s="9">
        <v>2916666.6669999999</v>
      </c>
      <c r="CB8" s="9">
        <f t="shared" si="58"/>
        <v>583333.3334</v>
      </c>
      <c r="CC8" s="10">
        <f t="shared" si="59"/>
        <v>3500000.0003999998</v>
      </c>
      <c r="CD8" s="7">
        <f t="shared" si="60"/>
        <v>0</v>
      </c>
      <c r="CE8" s="9">
        <f t="shared" si="61"/>
        <v>0</v>
      </c>
      <c r="CF8" s="9"/>
      <c r="CG8" s="9">
        <f t="shared" si="62"/>
        <v>0</v>
      </c>
      <c r="CH8" s="10">
        <f t="shared" si="63"/>
        <v>0</v>
      </c>
      <c r="CI8" s="7">
        <f t="shared" si="64"/>
        <v>124.16666699999999</v>
      </c>
      <c r="CJ8" s="9">
        <f t="shared" si="65"/>
        <v>149.0000004</v>
      </c>
      <c r="CK8" s="9">
        <v>1241666.67</v>
      </c>
      <c r="CL8" s="9">
        <f t="shared" si="66"/>
        <v>248333.334</v>
      </c>
      <c r="CM8" s="10">
        <f t="shared" si="67"/>
        <v>1490000.004</v>
      </c>
      <c r="CN8" s="7">
        <f t="shared" si="68"/>
        <v>16666.666666999998</v>
      </c>
      <c r="CO8" s="9">
        <f t="shared" si="69"/>
        <v>20000.000000399999</v>
      </c>
      <c r="CP8" s="9">
        <v>166666666.66999999</v>
      </c>
      <c r="CQ8" s="9">
        <f t="shared" si="70"/>
        <v>33333333.333999999</v>
      </c>
      <c r="CR8" s="10">
        <f t="shared" si="71"/>
        <v>200000000.00399998</v>
      </c>
      <c r="CS8" s="7">
        <f t="shared" si="72"/>
        <v>0</v>
      </c>
      <c r="CT8" s="9">
        <f t="shared" si="73"/>
        <v>0</v>
      </c>
      <c r="CU8" s="9"/>
      <c r="CV8" s="9">
        <f t="shared" si="74"/>
        <v>0</v>
      </c>
      <c r="CW8" s="10">
        <f t="shared" si="75"/>
        <v>0</v>
      </c>
      <c r="CX8" s="7">
        <f t="shared" si="76"/>
        <v>0</v>
      </c>
      <c r="CY8" s="9">
        <f t="shared" si="77"/>
        <v>0</v>
      </c>
      <c r="CZ8" s="9"/>
      <c r="DA8" s="9">
        <f t="shared" si="78"/>
        <v>0</v>
      </c>
      <c r="DB8" s="10">
        <f t="shared" si="79"/>
        <v>0</v>
      </c>
      <c r="DC8" s="7">
        <f t="shared" si="80"/>
        <v>0</v>
      </c>
      <c r="DD8" s="9">
        <f t="shared" si="81"/>
        <v>0</v>
      </c>
      <c r="DE8" s="9"/>
      <c r="DF8" s="9">
        <f t="shared" ref="DF8:DF12" si="96">+DE8*0.2</f>
        <v>0</v>
      </c>
      <c r="DG8" s="10">
        <f t="shared" si="82"/>
        <v>0</v>
      </c>
      <c r="DH8" s="7">
        <f t="shared" si="83"/>
        <v>0</v>
      </c>
      <c r="DI8" s="9">
        <f t="shared" si="84"/>
        <v>0</v>
      </c>
      <c r="DJ8" s="9"/>
      <c r="DK8" s="9">
        <f t="shared" si="85"/>
        <v>0</v>
      </c>
      <c r="DL8" s="10">
        <f t="shared" si="86"/>
        <v>0</v>
      </c>
      <c r="DM8" s="16">
        <f t="shared" si="87"/>
        <v>60</v>
      </c>
      <c r="DN8" s="17">
        <f t="shared" si="88"/>
        <v>60</v>
      </c>
      <c r="DO8" s="17">
        <v>600000</v>
      </c>
      <c r="DP8" s="17">
        <v>0</v>
      </c>
      <c r="DQ8" s="18">
        <f t="shared" si="90"/>
        <v>600000</v>
      </c>
      <c r="DR8" s="7">
        <f t="shared" si="91"/>
        <v>208.33333300000001</v>
      </c>
      <c r="DS8" s="9">
        <f t="shared" si="92"/>
        <v>249.99999960000002</v>
      </c>
      <c r="DT8" s="9">
        <v>2083333.33</v>
      </c>
      <c r="DU8" s="9">
        <f t="shared" si="93"/>
        <v>416666.66600000003</v>
      </c>
      <c r="DV8" s="10">
        <f t="shared" si="94"/>
        <v>2499999.9960000003</v>
      </c>
      <c r="DW8" s="12">
        <f t="shared" si="95"/>
        <v>600000</v>
      </c>
    </row>
    <row r="9" spans="1:127" s="11" customFormat="1" x14ac:dyDescent="0.25">
      <c r="A9" s="19">
        <v>4</v>
      </c>
      <c r="B9" s="20" t="s">
        <v>20</v>
      </c>
      <c r="C9" s="21" t="s">
        <v>21</v>
      </c>
      <c r="D9" s="22">
        <v>700</v>
      </c>
      <c r="E9" s="22">
        <v>240</v>
      </c>
      <c r="F9" s="23">
        <f t="shared" si="8"/>
        <v>168000</v>
      </c>
      <c r="G9" s="7">
        <f t="shared" si="9"/>
        <v>416.66667142857142</v>
      </c>
      <c r="H9" s="9">
        <f t="shared" si="10"/>
        <v>500.00000571428563</v>
      </c>
      <c r="I9" s="9">
        <v>291666.67</v>
      </c>
      <c r="J9" s="9">
        <f t="shared" si="11"/>
        <v>58333.334000000003</v>
      </c>
      <c r="K9" s="10">
        <f t="shared" si="12"/>
        <v>350000.00399999996</v>
      </c>
      <c r="L9" s="7">
        <f t="shared" si="13"/>
        <v>0</v>
      </c>
      <c r="M9" s="9">
        <f t="shared" si="14"/>
        <v>0</v>
      </c>
      <c r="N9" s="9"/>
      <c r="O9" s="9">
        <f t="shared" si="15"/>
        <v>0</v>
      </c>
      <c r="P9" s="10">
        <f t="shared" si="16"/>
        <v>0</v>
      </c>
      <c r="Q9" s="7">
        <f t="shared" si="17"/>
        <v>250</v>
      </c>
      <c r="R9" s="9">
        <f t="shared" si="18"/>
        <v>300</v>
      </c>
      <c r="S9" s="9">
        <v>175000</v>
      </c>
      <c r="T9" s="9">
        <f t="shared" si="19"/>
        <v>35000</v>
      </c>
      <c r="U9" s="10">
        <f t="shared" si="20"/>
        <v>210000</v>
      </c>
      <c r="V9" s="7">
        <f t="shared" si="0"/>
        <v>195</v>
      </c>
      <c r="W9" s="9">
        <f t="shared" si="1"/>
        <v>234</v>
      </c>
      <c r="X9" s="9">
        <v>136500</v>
      </c>
      <c r="Y9" s="9">
        <f t="shared" si="2"/>
        <v>27300</v>
      </c>
      <c r="Z9" s="10">
        <f t="shared" si="3"/>
        <v>163800</v>
      </c>
      <c r="AA9" s="7">
        <f t="shared" si="4"/>
        <v>0</v>
      </c>
      <c r="AB9" s="9">
        <f t="shared" si="5"/>
        <v>0</v>
      </c>
      <c r="AC9" s="9"/>
      <c r="AD9" s="9">
        <f t="shared" si="6"/>
        <v>0</v>
      </c>
      <c r="AE9" s="10">
        <f t="shared" si="7"/>
        <v>0</v>
      </c>
      <c r="AF9" s="7">
        <f t="shared" si="21"/>
        <v>0</v>
      </c>
      <c r="AG9" s="9">
        <f t="shared" si="22"/>
        <v>0</v>
      </c>
      <c r="AH9" s="9"/>
      <c r="AI9" s="9">
        <f t="shared" si="23"/>
        <v>0</v>
      </c>
      <c r="AJ9" s="10">
        <f t="shared" si="24"/>
        <v>0</v>
      </c>
      <c r="AK9" s="7">
        <f t="shared" si="25"/>
        <v>0</v>
      </c>
      <c r="AL9" s="9">
        <f t="shared" si="26"/>
        <v>0</v>
      </c>
      <c r="AM9" s="9"/>
      <c r="AN9" s="9">
        <f t="shared" si="27"/>
        <v>0</v>
      </c>
      <c r="AO9" s="10">
        <f t="shared" si="28"/>
        <v>0</v>
      </c>
      <c r="AP9" s="7">
        <f t="shared" si="29"/>
        <v>266.66667142857142</v>
      </c>
      <c r="AQ9" s="9">
        <f t="shared" si="30"/>
        <v>320.00000571428575</v>
      </c>
      <c r="AR9" s="9">
        <v>186666.67</v>
      </c>
      <c r="AS9" s="9">
        <f t="shared" si="31"/>
        <v>37333.334000000003</v>
      </c>
      <c r="AT9" s="10">
        <f t="shared" si="32"/>
        <v>224000.00400000002</v>
      </c>
      <c r="AU9" s="7">
        <f t="shared" si="33"/>
        <v>1000</v>
      </c>
      <c r="AV9" s="9">
        <f t="shared" si="34"/>
        <v>1000</v>
      </c>
      <c r="AW9" s="9">
        <v>700000</v>
      </c>
      <c r="AX9" s="9">
        <v>0</v>
      </c>
      <c r="AY9" s="10">
        <f t="shared" si="35"/>
        <v>700000</v>
      </c>
      <c r="AZ9" s="7">
        <f t="shared" si="36"/>
        <v>195</v>
      </c>
      <c r="BA9" s="9">
        <f t="shared" si="37"/>
        <v>234</v>
      </c>
      <c r="BB9" s="9">
        <v>136500</v>
      </c>
      <c r="BC9" s="9">
        <f t="shared" si="38"/>
        <v>27300</v>
      </c>
      <c r="BD9" s="10">
        <f t="shared" si="39"/>
        <v>163800</v>
      </c>
      <c r="BE9" s="7">
        <f t="shared" si="40"/>
        <v>0</v>
      </c>
      <c r="BF9" s="9">
        <f t="shared" si="41"/>
        <v>0</v>
      </c>
      <c r="BG9" s="9"/>
      <c r="BH9" s="9">
        <f t="shared" si="42"/>
        <v>0</v>
      </c>
      <c r="BI9" s="10">
        <f t="shared" si="43"/>
        <v>0</v>
      </c>
      <c r="BJ9" s="7">
        <f t="shared" si="44"/>
        <v>0</v>
      </c>
      <c r="BK9" s="9">
        <f t="shared" si="45"/>
        <v>0</v>
      </c>
      <c r="BL9" s="9"/>
      <c r="BM9" s="9">
        <f t="shared" si="46"/>
        <v>0</v>
      </c>
      <c r="BN9" s="10">
        <f t="shared" si="47"/>
        <v>0</v>
      </c>
      <c r="BO9" s="7">
        <f t="shared" si="48"/>
        <v>0</v>
      </c>
      <c r="BP9" s="9">
        <f t="shared" si="49"/>
        <v>0</v>
      </c>
      <c r="BQ9" s="9"/>
      <c r="BR9" s="9">
        <f t="shared" si="50"/>
        <v>0</v>
      </c>
      <c r="BS9" s="10">
        <f t="shared" si="51"/>
        <v>0</v>
      </c>
      <c r="BT9" s="7">
        <f t="shared" si="52"/>
        <v>208.33332857142855</v>
      </c>
      <c r="BU9" s="9">
        <f t="shared" si="53"/>
        <v>249.99999428571425</v>
      </c>
      <c r="BV9" s="9">
        <v>145833.32999999999</v>
      </c>
      <c r="BW9" s="9">
        <f t="shared" si="54"/>
        <v>29166.665999999997</v>
      </c>
      <c r="BX9" s="10">
        <f t="shared" si="55"/>
        <v>174999.99599999998</v>
      </c>
      <c r="BY9" s="7">
        <f t="shared" si="56"/>
        <v>0</v>
      </c>
      <c r="BZ9" s="9">
        <f t="shared" si="57"/>
        <v>0</v>
      </c>
      <c r="CA9" s="9"/>
      <c r="CB9" s="9">
        <f t="shared" si="58"/>
        <v>0</v>
      </c>
      <c r="CC9" s="10">
        <f t="shared" si="59"/>
        <v>0</v>
      </c>
      <c r="CD9" s="7">
        <f t="shared" si="60"/>
        <v>0</v>
      </c>
      <c r="CE9" s="9">
        <f t="shared" si="61"/>
        <v>0</v>
      </c>
      <c r="CF9" s="9"/>
      <c r="CG9" s="9">
        <f t="shared" si="62"/>
        <v>0</v>
      </c>
      <c r="CH9" s="10">
        <f t="shared" si="63"/>
        <v>0</v>
      </c>
      <c r="CI9" s="7">
        <f t="shared" si="64"/>
        <v>249.16667142857145</v>
      </c>
      <c r="CJ9" s="9">
        <f t="shared" si="65"/>
        <v>299.00000571428575</v>
      </c>
      <c r="CK9" s="9">
        <v>174416.67</v>
      </c>
      <c r="CL9" s="9">
        <f t="shared" si="66"/>
        <v>34883.334000000003</v>
      </c>
      <c r="CM9" s="10">
        <f t="shared" si="67"/>
        <v>209300.00400000002</v>
      </c>
      <c r="CN9" s="7">
        <f t="shared" si="68"/>
        <v>16666.666671428571</v>
      </c>
      <c r="CO9" s="9">
        <f t="shared" si="69"/>
        <v>20000.000005714286</v>
      </c>
      <c r="CP9" s="9">
        <v>11666666.67</v>
      </c>
      <c r="CQ9" s="9">
        <f t="shared" si="70"/>
        <v>2333333.3340000003</v>
      </c>
      <c r="CR9" s="10">
        <f t="shared" si="71"/>
        <v>14000000.004000001</v>
      </c>
      <c r="CS9" s="7">
        <f t="shared" si="72"/>
        <v>0</v>
      </c>
      <c r="CT9" s="9">
        <f t="shared" si="73"/>
        <v>0</v>
      </c>
      <c r="CU9" s="9"/>
      <c r="CV9" s="9">
        <f t="shared" si="74"/>
        <v>0</v>
      </c>
      <c r="CW9" s="10">
        <f t="shared" si="75"/>
        <v>0</v>
      </c>
      <c r="CX9" s="7">
        <f t="shared" si="76"/>
        <v>0</v>
      </c>
      <c r="CY9" s="9">
        <f t="shared" si="77"/>
        <v>0</v>
      </c>
      <c r="CZ9" s="9"/>
      <c r="DA9" s="9">
        <f t="shared" si="78"/>
        <v>0</v>
      </c>
      <c r="DB9" s="10">
        <f t="shared" si="79"/>
        <v>0</v>
      </c>
      <c r="DC9" s="16">
        <f t="shared" si="80"/>
        <v>194</v>
      </c>
      <c r="DD9" s="17">
        <f t="shared" si="81"/>
        <v>194</v>
      </c>
      <c r="DE9" s="17">
        <v>135800</v>
      </c>
      <c r="DF9" s="17">
        <v>0</v>
      </c>
      <c r="DG9" s="18">
        <f t="shared" si="82"/>
        <v>135800</v>
      </c>
      <c r="DH9" s="7">
        <f t="shared" si="83"/>
        <v>0</v>
      </c>
      <c r="DI9" s="9">
        <f t="shared" si="84"/>
        <v>0</v>
      </c>
      <c r="DJ9" s="9"/>
      <c r="DK9" s="9">
        <f t="shared" si="85"/>
        <v>0</v>
      </c>
      <c r="DL9" s="10">
        <f t="shared" si="86"/>
        <v>0</v>
      </c>
      <c r="DM9" s="7">
        <f t="shared" si="87"/>
        <v>0</v>
      </c>
      <c r="DN9" s="9">
        <f t="shared" si="88"/>
        <v>0</v>
      </c>
      <c r="DO9" s="9"/>
      <c r="DP9" s="9">
        <f t="shared" si="89"/>
        <v>0</v>
      </c>
      <c r="DQ9" s="10">
        <f t="shared" si="90"/>
        <v>0</v>
      </c>
      <c r="DR9" s="7">
        <f t="shared" si="91"/>
        <v>541.66667142857136</v>
      </c>
      <c r="DS9" s="9">
        <f t="shared" si="92"/>
        <v>650.00000571428563</v>
      </c>
      <c r="DT9" s="9">
        <v>379166.67</v>
      </c>
      <c r="DU9" s="9">
        <f t="shared" si="93"/>
        <v>75833.334000000003</v>
      </c>
      <c r="DV9" s="10">
        <f t="shared" si="94"/>
        <v>455000.00399999996</v>
      </c>
      <c r="DW9" s="12">
        <f t="shared" si="95"/>
        <v>135800</v>
      </c>
    </row>
    <row r="10" spans="1:127" s="11" customFormat="1" x14ac:dyDescent="0.25">
      <c r="A10" s="19">
        <v>5</v>
      </c>
      <c r="B10" s="20" t="s">
        <v>22</v>
      </c>
      <c r="C10" s="21" t="s">
        <v>23</v>
      </c>
      <c r="D10" s="22">
        <v>1600</v>
      </c>
      <c r="E10" s="22">
        <v>150</v>
      </c>
      <c r="F10" s="23">
        <f t="shared" si="8"/>
        <v>240000</v>
      </c>
      <c r="G10" s="7">
        <f t="shared" si="9"/>
        <v>350</v>
      </c>
      <c r="H10" s="9">
        <f t="shared" si="10"/>
        <v>420</v>
      </c>
      <c r="I10" s="9">
        <v>560000</v>
      </c>
      <c r="J10" s="9">
        <f t="shared" si="11"/>
        <v>112000</v>
      </c>
      <c r="K10" s="10">
        <f t="shared" si="12"/>
        <v>672000</v>
      </c>
      <c r="L10" s="7">
        <f t="shared" si="13"/>
        <v>0</v>
      </c>
      <c r="M10" s="9">
        <f t="shared" si="14"/>
        <v>0</v>
      </c>
      <c r="N10" s="9"/>
      <c r="O10" s="9">
        <f t="shared" si="15"/>
        <v>0</v>
      </c>
      <c r="P10" s="10">
        <f t="shared" si="16"/>
        <v>0</v>
      </c>
      <c r="Q10" s="7">
        <f t="shared" si="17"/>
        <v>266.875</v>
      </c>
      <c r="R10" s="9">
        <f t="shared" si="18"/>
        <v>320.25</v>
      </c>
      <c r="S10" s="9">
        <v>427000</v>
      </c>
      <c r="T10" s="9">
        <f t="shared" si="19"/>
        <v>85400</v>
      </c>
      <c r="U10" s="10">
        <f t="shared" si="20"/>
        <v>512400</v>
      </c>
      <c r="V10" s="7">
        <f t="shared" si="0"/>
        <v>0</v>
      </c>
      <c r="W10" s="9">
        <f t="shared" si="1"/>
        <v>0</v>
      </c>
      <c r="X10" s="9"/>
      <c r="Y10" s="9">
        <f t="shared" si="2"/>
        <v>0</v>
      </c>
      <c r="Z10" s="10">
        <f t="shared" si="3"/>
        <v>0</v>
      </c>
      <c r="AA10" s="7">
        <f t="shared" si="4"/>
        <v>0</v>
      </c>
      <c r="AB10" s="9">
        <f t="shared" si="5"/>
        <v>0</v>
      </c>
      <c r="AC10" s="9"/>
      <c r="AD10" s="9">
        <f t="shared" si="6"/>
        <v>0</v>
      </c>
      <c r="AE10" s="10">
        <f t="shared" si="7"/>
        <v>0</v>
      </c>
      <c r="AF10" s="7">
        <f t="shared" si="21"/>
        <v>150</v>
      </c>
      <c r="AG10" s="9">
        <f t="shared" si="22"/>
        <v>150</v>
      </c>
      <c r="AH10" s="9">
        <v>240000</v>
      </c>
      <c r="AI10" s="9">
        <v>0</v>
      </c>
      <c r="AJ10" s="10">
        <f t="shared" si="24"/>
        <v>240000</v>
      </c>
      <c r="AK10" s="7">
        <f t="shared" si="25"/>
        <v>0</v>
      </c>
      <c r="AL10" s="9">
        <f t="shared" si="26"/>
        <v>0</v>
      </c>
      <c r="AM10" s="9"/>
      <c r="AN10" s="9">
        <f t="shared" si="27"/>
        <v>0</v>
      </c>
      <c r="AO10" s="10">
        <f t="shared" si="28"/>
        <v>0</v>
      </c>
      <c r="AP10" s="7">
        <f t="shared" si="29"/>
        <v>333.33333124999996</v>
      </c>
      <c r="AQ10" s="9">
        <f t="shared" si="30"/>
        <v>399.99999749999995</v>
      </c>
      <c r="AR10" s="9">
        <v>533333.32999999996</v>
      </c>
      <c r="AS10" s="9">
        <f t="shared" si="31"/>
        <v>106666.666</v>
      </c>
      <c r="AT10" s="10">
        <f t="shared" si="32"/>
        <v>639999.99599999993</v>
      </c>
      <c r="AU10" s="7">
        <f t="shared" si="33"/>
        <v>500</v>
      </c>
      <c r="AV10" s="9">
        <f t="shared" si="34"/>
        <v>500</v>
      </c>
      <c r="AW10" s="9">
        <v>800000</v>
      </c>
      <c r="AX10" s="9">
        <v>0</v>
      </c>
      <c r="AY10" s="10">
        <f t="shared" si="35"/>
        <v>800000</v>
      </c>
      <c r="AZ10" s="7">
        <f t="shared" si="36"/>
        <v>137</v>
      </c>
      <c r="BA10" s="9">
        <f t="shared" si="37"/>
        <v>164.4</v>
      </c>
      <c r="BB10" s="9">
        <v>219200</v>
      </c>
      <c r="BC10" s="9">
        <f t="shared" si="38"/>
        <v>43840</v>
      </c>
      <c r="BD10" s="10">
        <f t="shared" si="39"/>
        <v>263040</v>
      </c>
      <c r="BE10" s="16">
        <f t="shared" si="40"/>
        <v>130</v>
      </c>
      <c r="BF10" s="17">
        <f t="shared" si="41"/>
        <v>156</v>
      </c>
      <c r="BG10" s="17">
        <v>208000</v>
      </c>
      <c r="BH10" s="17">
        <f t="shared" si="42"/>
        <v>41600</v>
      </c>
      <c r="BI10" s="18">
        <f t="shared" si="43"/>
        <v>249600</v>
      </c>
      <c r="BJ10" s="7">
        <f t="shared" si="44"/>
        <v>312.5</v>
      </c>
      <c r="BK10" s="9">
        <f t="shared" si="45"/>
        <v>375</v>
      </c>
      <c r="BL10" s="9">
        <v>500000</v>
      </c>
      <c r="BM10" s="9">
        <f t="shared" si="46"/>
        <v>100000</v>
      </c>
      <c r="BN10" s="10">
        <f t="shared" si="47"/>
        <v>600000</v>
      </c>
      <c r="BO10" s="7">
        <f t="shared" si="48"/>
        <v>300</v>
      </c>
      <c r="BP10" s="9">
        <f t="shared" si="49"/>
        <v>300</v>
      </c>
      <c r="BQ10" s="9">
        <v>480000</v>
      </c>
      <c r="BR10" s="9">
        <v>0</v>
      </c>
      <c r="BS10" s="10">
        <f t="shared" si="51"/>
        <v>480000</v>
      </c>
      <c r="BT10" s="7">
        <f t="shared" si="52"/>
        <v>266.66666874999999</v>
      </c>
      <c r="BU10" s="9">
        <f t="shared" si="53"/>
        <v>320.00000249999999</v>
      </c>
      <c r="BV10" s="9">
        <v>426666.67</v>
      </c>
      <c r="BW10" s="9">
        <f t="shared" si="54"/>
        <v>85333.334000000003</v>
      </c>
      <c r="BX10" s="10">
        <f t="shared" si="55"/>
        <v>512000.00399999996</v>
      </c>
      <c r="BY10" s="7">
        <f t="shared" si="56"/>
        <v>0</v>
      </c>
      <c r="BZ10" s="9">
        <f t="shared" si="57"/>
        <v>0</v>
      </c>
      <c r="CA10" s="9"/>
      <c r="CB10" s="9">
        <f t="shared" si="58"/>
        <v>0</v>
      </c>
      <c r="CC10" s="10">
        <f t="shared" si="59"/>
        <v>0</v>
      </c>
      <c r="CD10" s="7">
        <f t="shared" si="60"/>
        <v>300</v>
      </c>
      <c r="CE10" s="9">
        <f t="shared" si="61"/>
        <v>360</v>
      </c>
      <c r="CF10" s="9">
        <v>480000</v>
      </c>
      <c r="CG10" s="9">
        <f t="shared" si="62"/>
        <v>96000</v>
      </c>
      <c r="CH10" s="10">
        <f t="shared" si="63"/>
        <v>576000</v>
      </c>
      <c r="CI10" s="7">
        <f t="shared" si="64"/>
        <v>183.33333125000001</v>
      </c>
      <c r="CJ10" s="9">
        <f t="shared" si="65"/>
        <v>219.99999750000003</v>
      </c>
      <c r="CK10" s="9">
        <v>293333.33</v>
      </c>
      <c r="CL10" s="9">
        <f t="shared" si="66"/>
        <v>58666.666000000005</v>
      </c>
      <c r="CM10" s="10">
        <f t="shared" si="67"/>
        <v>351999.99600000004</v>
      </c>
      <c r="CN10" s="7">
        <f t="shared" si="68"/>
        <v>16666.66666875</v>
      </c>
      <c r="CO10" s="9">
        <f t="shared" si="69"/>
        <v>20000.000002500001</v>
      </c>
      <c r="CP10" s="9">
        <v>26666666.670000002</v>
      </c>
      <c r="CQ10" s="9">
        <f t="shared" si="70"/>
        <v>5333333.3340000007</v>
      </c>
      <c r="CR10" s="10">
        <f t="shared" si="71"/>
        <v>32000000.004000001</v>
      </c>
      <c r="CS10" s="7">
        <f t="shared" si="72"/>
        <v>233.33333125000001</v>
      </c>
      <c r="CT10" s="9">
        <f t="shared" si="73"/>
        <v>279.99999750000001</v>
      </c>
      <c r="CU10" s="9">
        <v>373333.33</v>
      </c>
      <c r="CV10" s="9">
        <f t="shared" si="74"/>
        <v>74666.666000000012</v>
      </c>
      <c r="CW10" s="10">
        <f t="shared" si="75"/>
        <v>447999.99600000004</v>
      </c>
      <c r="CX10" s="7">
        <f t="shared" si="76"/>
        <v>400</v>
      </c>
      <c r="CY10" s="9">
        <f t="shared" si="77"/>
        <v>480</v>
      </c>
      <c r="CZ10" s="9">
        <v>640000</v>
      </c>
      <c r="DA10" s="9">
        <f t="shared" si="78"/>
        <v>128000</v>
      </c>
      <c r="DB10" s="10">
        <f t="shared" si="79"/>
        <v>768000</v>
      </c>
      <c r="DC10" s="7">
        <f t="shared" si="80"/>
        <v>138</v>
      </c>
      <c r="DD10" s="9">
        <f t="shared" si="81"/>
        <v>138</v>
      </c>
      <c r="DE10" s="9">
        <v>220800</v>
      </c>
      <c r="DF10" s="9">
        <v>0</v>
      </c>
      <c r="DG10" s="10">
        <f t="shared" si="82"/>
        <v>220800</v>
      </c>
      <c r="DH10" s="7">
        <f t="shared" si="83"/>
        <v>0</v>
      </c>
      <c r="DI10" s="9">
        <f t="shared" si="84"/>
        <v>0</v>
      </c>
      <c r="DJ10" s="9"/>
      <c r="DK10" s="9">
        <f t="shared" si="85"/>
        <v>0</v>
      </c>
      <c r="DL10" s="10">
        <f t="shared" si="86"/>
        <v>0</v>
      </c>
      <c r="DM10" s="7">
        <f t="shared" si="87"/>
        <v>187.5</v>
      </c>
      <c r="DN10" s="9">
        <f t="shared" si="88"/>
        <v>187.5</v>
      </c>
      <c r="DO10" s="9">
        <v>300000</v>
      </c>
      <c r="DP10" s="9">
        <v>0</v>
      </c>
      <c r="DQ10" s="10">
        <f t="shared" si="90"/>
        <v>300000</v>
      </c>
      <c r="DR10" s="7">
        <f t="shared" si="91"/>
        <v>250</v>
      </c>
      <c r="DS10" s="9">
        <f t="shared" si="92"/>
        <v>300</v>
      </c>
      <c r="DT10" s="9">
        <v>400000</v>
      </c>
      <c r="DU10" s="9">
        <f t="shared" si="93"/>
        <v>80000</v>
      </c>
      <c r="DV10" s="10">
        <f t="shared" si="94"/>
        <v>480000</v>
      </c>
      <c r="DW10" s="12">
        <f t="shared" si="95"/>
        <v>208000</v>
      </c>
    </row>
    <row r="11" spans="1:127" s="11" customFormat="1" x14ac:dyDescent="0.25">
      <c r="A11" s="19">
        <v>6</v>
      </c>
      <c r="B11" s="20" t="s">
        <v>24</v>
      </c>
      <c r="C11" s="21" t="s">
        <v>25</v>
      </c>
      <c r="D11" s="22">
        <v>1600</v>
      </c>
      <c r="E11" s="22">
        <v>100</v>
      </c>
      <c r="F11" s="23">
        <f t="shared" si="8"/>
        <v>160000</v>
      </c>
      <c r="G11" s="7">
        <f t="shared" si="9"/>
        <v>0</v>
      </c>
      <c r="H11" s="9">
        <f t="shared" si="10"/>
        <v>0</v>
      </c>
      <c r="I11" s="9"/>
      <c r="J11" s="9">
        <f t="shared" si="11"/>
        <v>0</v>
      </c>
      <c r="K11" s="10">
        <f t="shared" si="12"/>
        <v>0</v>
      </c>
      <c r="L11" s="7">
        <f t="shared" si="13"/>
        <v>0</v>
      </c>
      <c r="M11" s="9">
        <f t="shared" si="14"/>
        <v>0</v>
      </c>
      <c r="N11" s="9"/>
      <c r="O11" s="9">
        <f t="shared" si="15"/>
        <v>0</v>
      </c>
      <c r="P11" s="10">
        <f t="shared" si="16"/>
        <v>0</v>
      </c>
      <c r="Q11" s="7">
        <f t="shared" si="17"/>
        <v>0</v>
      </c>
      <c r="R11" s="9">
        <f t="shared" si="18"/>
        <v>0</v>
      </c>
      <c r="S11" s="9"/>
      <c r="T11" s="9">
        <f t="shared" si="19"/>
        <v>0</v>
      </c>
      <c r="U11" s="10">
        <f t="shared" si="20"/>
        <v>0</v>
      </c>
      <c r="V11" s="7">
        <f t="shared" si="0"/>
        <v>82.5</v>
      </c>
      <c r="W11" s="9">
        <f t="shared" si="1"/>
        <v>99</v>
      </c>
      <c r="X11" s="9">
        <v>132000</v>
      </c>
      <c r="Y11" s="9">
        <f t="shared" si="2"/>
        <v>26400</v>
      </c>
      <c r="Z11" s="10">
        <f t="shared" si="3"/>
        <v>158400</v>
      </c>
      <c r="AA11" s="7">
        <f t="shared" si="4"/>
        <v>0</v>
      </c>
      <c r="AB11" s="9">
        <f t="shared" si="5"/>
        <v>0</v>
      </c>
      <c r="AC11" s="9"/>
      <c r="AD11" s="9">
        <f t="shared" si="6"/>
        <v>0</v>
      </c>
      <c r="AE11" s="10">
        <f t="shared" si="7"/>
        <v>0</v>
      </c>
      <c r="AF11" s="7">
        <f t="shared" si="21"/>
        <v>0</v>
      </c>
      <c r="AG11" s="9">
        <f t="shared" si="22"/>
        <v>0</v>
      </c>
      <c r="AH11" s="9"/>
      <c r="AI11" s="9">
        <f t="shared" si="23"/>
        <v>0</v>
      </c>
      <c r="AJ11" s="10">
        <f t="shared" si="24"/>
        <v>0</v>
      </c>
      <c r="AK11" s="7">
        <f t="shared" si="25"/>
        <v>0</v>
      </c>
      <c r="AL11" s="9">
        <f t="shared" si="26"/>
        <v>0</v>
      </c>
      <c r="AM11" s="9"/>
      <c r="AN11" s="9">
        <f t="shared" si="27"/>
        <v>0</v>
      </c>
      <c r="AO11" s="10">
        <f t="shared" si="28"/>
        <v>0</v>
      </c>
      <c r="AP11" s="7">
        <f t="shared" si="29"/>
        <v>0</v>
      </c>
      <c r="AQ11" s="9">
        <f t="shared" si="30"/>
        <v>0</v>
      </c>
      <c r="AR11" s="9"/>
      <c r="AS11" s="9">
        <f t="shared" si="31"/>
        <v>0</v>
      </c>
      <c r="AT11" s="10">
        <f t="shared" si="32"/>
        <v>0</v>
      </c>
      <c r="AU11" s="7">
        <f t="shared" si="33"/>
        <v>300</v>
      </c>
      <c r="AV11" s="9">
        <f t="shared" si="34"/>
        <v>300</v>
      </c>
      <c r="AW11" s="9">
        <v>480000</v>
      </c>
      <c r="AX11" s="9">
        <v>0</v>
      </c>
      <c r="AY11" s="10">
        <f t="shared" si="35"/>
        <v>480000</v>
      </c>
      <c r="AZ11" s="16">
        <f t="shared" si="36"/>
        <v>82</v>
      </c>
      <c r="BA11" s="17">
        <f t="shared" si="37"/>
        <v>98.4</v>
      </c>
      <c r="BB11" s="17">
        <v>131200</v>
      </c>
      <c r="BC11" s="17">
        <f t="shared" si="38"/>
        <v>26240</v>
      </c>
      <c r="BD11" s="18">
        <f t="shared" si="39"/>
        <v>157440</v>
      </c>
      <c r="BE11" s="7">
        <f t="shared" si="40"/>
        <v>0</v>
      </c>
      <c r="BF11" s="9">
        <f t="shared" si="41"/>
        <v>0</v>
      </c>
      <c r="BG11" s="9"/>
      <c r="BH11" s="9">
        <f t="shared" si="42"/>
        <v>0</v>
      </c>
      <c r="BI11" s="10">
        <f t="shared" si="43"/>
        <v>0</v>
      </c>
      <c r="BJ11" s="7">
        <f t="shared" si="44"/>
        <v>156.25</v>
      </c>
      <c r="BK11" s="9">
        <f t="shared" si="45"/>
        <v>187.5</v>
      </c>
      <c r="BL11" s="9">
        <v>250000</v>
      </c>
      <c r="BM11" s="9">
        <f t="shared" si="46"/>
        <v>50000</v>
      </c>
      <c r="BN11" s="10">
        <f t="shared" si="47"/>
        <v>300000</v>
      </c>
      <c r="BO11" s="7">
        <f t="shared" si="48"/>
        <v>0</v>
      </c>
      <c r="BP11" s="9">
        <f t="shared" si="49"/>
        <v>0</v>
      </c>
      <c r="BQ11" s="9"/>
      <c r="BR11" s="9">
        <f t="shared" si="50"/>
        <v>0</v>
      </c>
      <c r="BS11" s="10">
        <f t="shared" si="51"/>
        <v>0</v>
      </c>
      <c r="BT11" s="7">
        <f t="shared" si="52"/>
        <v>0</v>
      </c>
      <c r="BU11" s="9">
        <f t="shared" si="53"/>
        <v>0</v>
      </c>
      <c r="BV11" s="9"/>
      <c r="BW11" s="9">
        <f t="shared" si="54"/>
        <v>0</v>
      </c>
      <c r="BX11" s="10">
        <f t="shared" si="55"/>
        <v>0</v>
      </c>
      <c r="BY11" s="7">
        <f t="shared" si="56"/>
        <v>208.333333125</v>
      </c>
      <c r="BZ11" s="9">
        <f t="shared" si="57"/>
        <v>249.99999975</v>
      </c>
      <c r="CA11" s="9">
        <v>333333.33299999998</v>
      </c>
      <c r="CB11" s="9">
        <f t="shared" si="58"/>
        <v>66666.666599999997</v>
      </c>
      <c r="CC11" s="10">
        <f t="shared" si="59"/>
        <v>399999.99959999998</v>
      </c>
      <c r="CD11" s="7">
        <f t="shared" si="60"/>
        <v>0</v>
      </c>
      <c r="CE11" s="9">
        <f t="shared" si="61"/>
        <v>0</v>
      </c>
      <c r="CF11" s="9"/>
      <c r="CG11" s="9">
        <f t="shared" si="62"/>
        <v>0</v>
      </c>
      <c r="CH11" s="10">
        <f t="shared" si="63"/>
        <v>0</v>
      </c>
      <c r="CI11" s="7">
        <f t="shared" si="64"/>
        <v>149.16666875000001</v>
      </c>
      <c r="CJ11" s="9">
        <f t="shared" si="65"/>
        <v>179.00000250000002</v>
      </c>
      <c r="CK11" s="9">
        <v>238666.67</v>
      </c>
      <c r="CL11" s="9">
        <f t="shared" si="66"/>
        <v>47733.334000000003</v>
      </c>
      <c r="CM11" s="10">
        <f t="shared" si="67"/>
        <v>286400.00400000002</v>
      </c>
      <c r="CN11" s="7">
        <f t="shared" si="68"/>
        <v>16666.66666875</v>
      </c>
      <c r="CO11" s="9">
        <f t="shared" si="69"/>
        <v>20000.000002500001</v>
      </c>
      <c r="CP11" s="9">
        <v>26666666.670000002</v>
      </c>
      <c r="CQ11" s="9">
        <f t="shared" si="70"/>
        <v>5333333.3340000007</v>
      </c>
      <c r="CR11" s="10">
        <f t="shared" si="71"/>
        <v>32000000.004000001</v>
      </c>
      <c r="CS11" s="7">
        <f t="shared" si="72"/>
        <v>0</v>
      </c>
      <c r="CT11" s="9">
        <f t="shared" si="73"/>
        <v>0</v>
      </c>
      <c r="CU11" s="9"/>
      <c r="CV11" s="9">
        <f t="shared" si="74"/>
        <v>0</v>
      </c>
      <c r="CW11" s="10">
        <f t="shared" si="75"/>
        <v>0</v>
      </c>
      <c r="CX11" s="7">
        <f t="shared" si="76"/>
        <v>0</v>
      </c>
      <c r="CY11" s="9">
        <f t="shared" si="77"/>
        <v>0</v>
      </c>
      <c r="CZ11" s="9"/>
      <c r="DA11" s="9">
        <f t="shared" si="78"/>
        <v>0</v>
      </c>
      <c r="DB11" s="10">
        <f t="shared" si="79"/>
        <v>0</v>
      </c>
      <c r="DC11" s="7">
        <f t="shared" si="80"/>
        <v>0</v>
      </c>
      <c r="DD11" s="9">
        <f t="shared" si="81"/>
        <v>0</v>
      </c>
      <c r="DE11" s="9"/>
      <c r="DF11" s="9">
        <f t="shared" si="96"/>
        <v>0</v>
      </c>
      <c r="DG11" s="10">
        <f t="shared" si="82"/>
        <v>0</v>
      </c>
      <c r="DH11" s="7">
        <f t="shared" si="83"/>
        <v>0</v>
      </c>
      <c r="DI11" s="9">
        <f t="shared" si="84"/>
        <v>0</v>
      </c>
      <c r="DJ11" s="9"/>
      <c r="DK11" s="9">
        <f t="shared" si="85"/>
        <v>0</v>
      </c>
      <c r="DL11" s="10">
        <f t="shared" si="86"/>
        <v>0</v>
      </c>
      <c r="DM11" s="7">
        <f t="shared" si="87"/>
        <v>0</v>
      </c>
      <c r="DN11" s="9">
        <f t="shared" si="88"/>
        <v>0</v>
      </c>
      <c r="DO11" s="9"/>
      <c r="DP11" s="9">
        <f t="shared" si="89"/>
        <v>0</v>
      </c>
      <c r="DQ11" s="10">
        <f t="shared" si="90"/>
        <v>0</v>
      </c>
      <c r="DR11" s="7">
        <f t="shared" si="91"/>
        <v>375</v>
      </c>
      <c r="DS11" s="9">
        <f t="shared" si="92"/>
        <v>450</v>
      </c>
      <c r="DT11" s="9">
        <v>600000</v>
      </c>
      <c r="DU11" s="9">
        <f t="shared" si="93"/>
        <v>120000</v>
      </c>
      <c r="DV11" s="10">
        <f t="shared" si="94"/>
        <v>720000</v>
      </c>
      <c r="DW11" s="12">
        <f t="shared" si="95"/>
        <v>131200</v>
      </c>
    </row>
    <row r="12" spans="1:127" s="11" customFormat="1" x14ac:dyDescent="0.25">
      <c r="A12" s="19">
        <v>7</v>
      </c>
      <c r="B12" s="20" t="s">
        <v>26</v>
      </c>
      <c r="C12" s="21" t="s">
        <v>27</v>
      </c>
      <c r="D12" s="22">
        <v>960</v>
      </c>
      <c r="E12" s="22">
        <v>3900</v>
      </c>
      <c r="F12" s="23">
        <f t="shared" si="8"/>
        <v>3744000</v>
      </c>
      <c r="G12" s="7">
        <f t="shared" si="9"/>
        <v>0</v>
      </c>
      <c r="H12" s="9">
        <f t="shared" si="10"/>
        <v>0</v>
      </c>
      <c r="I12" s="9"/>
      <c r="J12" s="9">
        <f t="shared" si="11"/>
        <v>0</v>
      </c>
      <c r="K12" s="10">
        <f t="shared" si="12"/>
        <v>0</v>
      </c>
      <c r="L12" s="7">
        <f t="shared" si="13"/>
        <v>0</v>
      </c>
      <c r="M12" s="9">
        <f t="shared" si="14"/>
        <v>0</v>
      </c>
      <c r="N12" s="9"/>
      <c r="O12" s="9">
        <f t="shared" si="15"/>
        <v>0</v>
      </c>
      <c r="P12" s="10">
        <f t="shared" si="16"/>
        <v>0</v>
      </c>
      <c r="Q12" s="7">
        <f t="shared" si="17"/>
        <v>0</v>
      </c>
      <c r="R12" s="9">
        <f t="shared" si="18"/>
        <v>0</v>
      </c>
      <c r="S12" s="9"/>
      <c r="T12" s="9">
        <f t="shared" si="19"/>
        <v>0</v>
      </c>
      <c r="U12" s="10">
        <f t="shared" si="20"/>
        <v>0</v>
      </c>
      <c r="V12" s="7">
        <f t="shared" si="0"/>
        <v>3250</v>
      </c>
      <c r="W12" s="9">
        <f t="shared" si="1"/>
        <v>3900</v>
      </c>
      <c r="X12" s="9">
        <v>3120000</v>
      </c>
      <c r="Y12" s="9">
        <f t="shared" si="2"/>
        <v>624000</v>
      </c>
      <c r="Z12" s="10">
        <f t="shared" si="3"/>
        <v>3744000</v>
      </c>
      <c r="AA12" s="7">
        <f t="shared" si="4"/>
        <v>0</v>
      </c>
      <c r="AB12" s="9">
        <f t="shared" si="5"/>
        <v>0</v>
      </c>
      <c r="AC12" s="9"/>
      <c r="AD12" s="9">
        <f t="shared" si="6"/>
        <v>0</v>
      </c>
      <c r="AE12" s="10">
        <f t="shared" si="7"/>
        <v>0</v>
      </c>
      <c r="AF12" s="7">
        <f t="shared" si="21"/>
        <v>0</v>
      </c>
      <c r="AG12" s="9">
        <f t="shared" si="22"/>
        <v>0</v>
      </c>
      <c r="AH12" s="9"/>
      <c r="AI12" s="9">
        <f t="shared" si="23"/>
        <v>0</v>
      </c>
      <c r="AJ12" s="10">
        <f t="shared" si="24"/>
        <v>0</v>
      </c>
      <c r="AK12" s="7">
        <f t="shared" si="25"/>
        <v>0</v>
      </c>
      <c r="AL12" s="9">
        <f t="shared" si="26"/>
        <v>0</v>
      </c>
      <c r="AM12" s="9"/>
      <c r="AN12" s="9">
        <f t="shared" si="27"/>
        <v>0</v>
      </c>
      <c r="AO12" s="10">
        <f t="shared" si="28"/>
        <v>0</v>
      </c>
      <c r="AP12" s="7">
        <f t="shared" si="29"/>
        <v>4333.333333333333</v>
      </c>
      <c r="AQ12" s="9">
        <f t="shared" si="30"/>
        <v>5200</v>
      </c>
      <c r="AR12" s="9">
        <v>4160000</v>
      </c>
      <c r="AS12" s="9">
        <f t="shared" si="31"/>
        <v>832000</v>
      </c>
      <c r="AT12" s="10">
        <f t="shared" si="32"/>
        <v>4992000</v>
      </c>
      <c r="AU12" s="16">
        <f t="shared" si="33"/>
        <v>400</v>
      </c>
      <c r="AV12" s="17">
        <f t="shared" si="34"/>
        <v>400</v>
      </c>
      <c r="AW12" s="17">
        <v>384000</v>
      </c>
      <c r="AX12" s="17">
        <v>0</v>
      </c>
      <c r="AY12" s="18">
        <f t="shared" si="35"/>
        <v>384000</v>
      </c>
      <c r="AZ12" s="7">
        <f t="shared" si="36"/>
        <v>5166.666666666667</v>
      </c>
      <c r="BA12" s="9">
        <f t="shared" si="37"/>
        <v>6200</v>
      </c>
      <c r="BB12" s="9">
        <v>4960000</v>
      </c>
      <c r="BC12" s="9">
        <f t="shared" si="38"/>
        <v>992000</v>
      </c>
      <c r="BD12" s="10">
        <f t="shared" si="39"/>
        <v>5952000</v>
      </c>
      <c r="BE12" s="7">
        <f t="shared" si="40"/>
        <v>0</v>
      </c>
      <c r="BF12" s="9">
        <f t="shared" si="41"/>
        <v>0</v>
      </c>
      <c r="BG12" s="9"/>
      <c r="BH12" s="9">
        <f t="shared" si="42"/>
        <v>0</v>
      </c>
      <c r="BI12" s="10">
        <f t="shared" si="43"/>
        <v>0</v>
      </c>
      <c r="BJ12" s="7">
        <f t="shared" si="44"/>
        <v>5208.333333333333</v>
      </c>
      <c r="BK12" s="9">
        <f t="shared" si="45"/>
        <v>6250</v>
      </c>
      <c r="BL12" s="9">
        <v>5000000</v>
      </c>
      <c r="BM12" s="9">
        <f t="shared" si="46"/>
        <v>1000000</v>
      </c>
      <c r="BN12" s="10">
        <f t="shared" si="47"/>
        <v>6000000</v>
      </c>
      <c r="BO12" s="7">
        <f t="shared" si="48"/>
        <v>0</v>
      </c>
      <c r="BP12" s="9">
        <f t="shared" si="49"/>
        <v>0</v>
      </c>
      <c r="BQ12" s="9"/>
      <c r="BR12" s="9">
        <f t="shared" si="50"/>
        <v>0</v>
      </c>
      <c r="BS12" s="10">
        <f t="shared" si="51"/>
        <v>0</v>
      </c>
      <c r="BT12" s="7">
        <f t="shared" si="52"/>
        <v>4500</v>
      </c>
      <c r="BU12" s="9">
        <f t="shared" si="53"/>
        <v>5400</v>
      </c>
      <c r="BV12" s="9">
        <v>4320000</v>
      </c>
      <c r="BW12" s="9">
        <f t="shared" si="54"/>
        <v>864000</v>
      </c>
      <c r="BX12" s="10">
        <f t="shared" si="55"/>
        <v>5184000</v>
      </c>
      <c r="BY12" s="7">
        <f t="shared" si="56"/>
        <v>5833.333333333333</v>
      </c>
      <c r="BZ12" s="9">
        <f t="shared" si="57"/>
        <v>7000</v>
      </c>
      <c r="CA12" s="9">
        <v>5600000</v>
      </c>
      <c r="CB12" s="9">
        <f t="shared" si="58"/>
        <v>1120000</v>
      </c>
      <c r="CC12" s="10">
        <f t="shared" si="59"/>
        <v>6720000</v>
      </c>
      <c r="CD12" s="7">
        <f t="shared" si="60"/>
        <v>0</v>
      </c>
      <c r="CE12" s="9">
        <f t="shared" si="61"/>
        <v>0</v>
      </c>
      <c r="CF12" s="9"/>
      <c r="CG12" s="9">
        <f t="shared" si="62"/>
        <v>0</v>
      </c>
      <c r="CH12" s="10">
        <f t="shared" si="63"/>
        <v>0</v>
      </c>
      <c r="CI12" s="7">
        <f t="shared" si="64"/>
        <v>0</v>
      </c>
      <c r="CJ12" s="9">
        <f t="shared" si="65"/>
        <v>0</v>
      </c>
      <c r="CK12" s="9"/>
      <c r="CL12" s="9">
        <f t="shared" si="66"/>
        <v>0</v>
      </c>
      <c r="CM12" s="10">
        <f t="shared" si="67"/>
        <v>0</v>
      </c>
      <c r="CN12" s="7">
        <f t="shared" si="68"/>
        <v>16666.666666666668</v>
      </c>
      <c r="CO12" s="9">
        <f t="shared" si="69"/>
        <v>20000</v>
      </c>
      <c r="CP12" s="9">
        <v>16000000</v>
      </c>
      <c r="CQ12" s="9">
        <f t="shared" si="70"/>
        <v>3200000</v>
      </c>
      <c r="CR12" s="10">
        <f t="shared" si="71"/>
        <v>19200000</v>
      </c>
      <c r="CS12" s="7">
        <f t="shared" si="72"/>
        <v>0</v>
      </c>
      <c r="CT12" s="9">
        <f t="shared" si="73"/>
        <v>0</v>
      </c>
      <c r="CU12" s="9"/>
      <c r="CV12" s="9">
        <f t="shared" si="74"/>
        <v>0</v>
      </c>
      <c r="CW12" s="10">
        <f t="shared" si="75"/>
        <v>0</v>
      </c>
      <c r="CX12" s="7">
        <f t="shared" si="76"/>
        <v>0</v>
      </c>
      <c r="CY12" s="9">
        <f t="shared" si="77"/>
        <v>0</v>
      </c>
      <c r="CZ12" s="9"/>
      <c r="DA12" s="9">
        <f t="shared" si="78"/>
        <v>0</v>
      </c>
      <c r="DB12" s="10">
        <f t="shared" si="79"/>
        <v>0</v>
      </c>
      <c r="DC12" s="7">
        <f t="shared" si="80"/>
        <v>0</v>
      </c>
      <c r="DD12" s="9">
        <f t="shared" si="81"/>
        <v>0</v>
      </c>
      <c r="DE12" s="9"/>
      <c r="DF12" s="9">
        <f t="shared" si="96"/>
        <v>0</v>
      </c>
      <c r="DG12" s="10">
        <f t="shared" si="82"/>
        <v>0</v>
      </c>
      <c r="DH12" s="7">
        <f t="shared" si="83"/>
        <v>0</v>
      </c>
      <c r="DI12" s="9">
        <f t="shared" si="84"/>
        <v>0</v>
      </c>
      <c r="DJ12" s="9"/>
      <c r="DK12" s="9">
        <f t="shared" si="85"/>
        <v>0</v>
      </c>
      <c r="DL12" s="10">
        <f t="shared" si="86"/>
        <v>0</v>
      </c>
      <c r="DM12" s="7">
        <f t="shared" si="87"/>
        <v>0</v>
      </c>
      <c r="DN12" s="9">
        <f t="shared" si="88"/>
        <v>0</v>
      </c>
      <c r="DO12" s="9"/>
      <c r="DP12" s="9">
        <f t="shared" si="89"/>
        <v>0</v>
      </c>
      <c r="DQ12" s="10">
        <f t="shared" si="90"/>
        <v>0</v>
      </c>
      <c r="DR12" s="7">
        <f t="shared" si="91"/>
        <v>5833.333333333333</v>
      </c>
      <c r="DS12" s="9">
        <f t="shared" si="92"/>
        <v>7000</v>
      </c>
      <c r="DT12" s="9">
        <v>5600000</v>
      </c>
      <c r="DU12" s="9">
        <f t="shared" si="93"/>
        <v>1120000</v>
      </c>
      <c r="DV12" s="10">
        <f t="shared" si="94"/>
        <v>6720000</v>
      </c>
      <c r="DW12" s="12">
        <f t="shared" si="95"/>
        <v>384000</v>
      </c>
    </row>
    <row r="13" spans="1:127" s="11" customFormat="1" x14ac:dyDescent="0.25">
      <c r="A13" s="19">
        <v>8</v>
      </c>
      <c r="B13" s="20" t="s">
        <v>28</v>
      </c>
      <c r="C13" s="21" t="s">
        <v>29</v>
      </c>
      <c r="D13" s="22">
        <v>20000</v>
      </c>
      <c r="E13" s="22">
        <v>4</v>
      </c>
      <c r="F13" s="23">
        <f t="shared" si="8"/>
        <v>80000</v>
      </c>
      <c r="G13" s="7">
        <f t="shared" si="9"/>
        <v>0</v>
      </c>
      <c r="H13" s="9">
        <f t="shared" si="10"/>
        <v>0</v>
      </c>
      <c r="I13" s="9"/>
      <c r="J13" s="9">
        <f>+I13*0.2</f>
        <v>0</v>
      </c>
      <c r="K13" s="10">
        <f t="shared" si="12"/>
        <v>0</v>
      </c>
      <c r="L13" s="7">
        <f t="shared" si="13"/>
        <v>0</v>
      </c>
      <c r="M13" s="9">
        <f t="shared" si="14"/>
        <v>0</v>
      </c>
      <c r="N13" s="9"/>
      <c r="O13" s="9">
        <f>+N13*0.2</f>
        <v>0</v>
      </c>
      <c r="P13" s="10">
        <f t="shared" si="16"/>
        <v>0</v>
      </c>
      <c r="Q13" s="7">
        <f t="shared" si="17"/>
        <v>4.125</v>
      </c>
      <c r="R13" s="9">
        <f t="shared" si="18"/>
        <v>4.95</v>
      </c>
      <c r="S13" s="9">
        <v>82500</v>
      </c>
      <c r="T13" s="9">
        <f>+S13*0.2</f>
        <v>16500</v>
      </c>
      <c r="U13" s="10">
        <f t="shared" si="20"/>
        <v>99000</v>
      </c>
      <c r="V13" s="7">
        <f t="shared" si="0"/>
        <v>0</v>
      </c>
      <c r="W13" s="9">
        <f t="shared" si="1"/>
        <v>0</v>
      </c>
      <c r="X13" s="9"/>
      <c r="Y13" s="9">
        <f t="shared" ref="Y13:Y14" si="97">+X13*0.2</f>
        <v>0</v>
      </c>
      <c r="Z13" s="10">
        <f t="shared" si="3"/>
        <v>0</v>
      </c>
      <c r="AA13" s="7">
        <f t="shared" si="4"/>
        <v>0</v>
      </c>
      <c r="AB13" s="9">
        <f t="shared" si="5"/>
        <v>0</v>
      </c>
      <c r="AC13" s="9"/>
      <c r="AD13" s="9">
        <f t="shared" ref="AD13:AD14" si="98">+AC13*0.2</f>
        <v>0</v>
      </c>
      <c r="AE13" s="10">
        <f t="shared" si="7"/>
        <v>0</v>
      </c>
      <c r="AF13" s="7">
        <f t="shared" si="21"/>
        <v>0</v>
      </c>
      <c r="AG13" s="9">
        <f t="shared" si="22"/>
        <v>0</v>
      </c>
      <c r="AH13" s="9"/>
      <c r="AI13" s="9">
        <f>+AH13*0.2</f>
        <v>0</v>
      </c>
      <c r="AJ13" s="10">
        <f t="shared" si="24"/>
        <v>0</v>
      </c>
      <c r="AK13" s="7">
        <f t="shared" si="25"/>
        <v>0</v>
      </c>
      <c r="AL13" s="9">
        <f t="shared" si="26"/>
        <v>0</v>
      </c>
      <c r="AM13" s="9"/>
      <c r="AN13" s="9">
        <f>+AM13*0.2</f>
        <v>0</v>
      </c>
      <c r="AO13" s="10">
        <f t="shared" si="28"/>
        <v>0</v>
      </c>
      <c r="AP13" s="7">
        <f t="shared" si="29"/>
        <v>0</v>
      </c>
      <c r="AQ13" s="9">
        <f t="shared" si="30"/>
        <v>0</v>
      </c>
      <c r="AR13" s="9"/>
      <c r="AS13" s="9">
        <f>+AR13*0.2</f>
        <v>0</v>
      </c>
      <c r="AT13" s="10">
        <f t="shared" si="32"/>
        <v>0</v>
      </c>
      <c r="AU13" s="7">
        <f t="shared" si="33"/>
        <v>100</v>
      </c>
      <c r="AV13" s="9">
        <f t="shared" si="34"/>
        <v>100</v>
      </c>
      <c r="AW13" s="9">
        <v>2000000</v>
      </c>
      <c r="AX13" s="9">
        <v>0</v>
      </c>
      <c r="AY13" s="10">
        <f t="shared" si="35"/>
        <v>2000000</v>
      </c>
      <c r="AZ13" s="7">
        <f t="shared" si="36"/>
        <v>3.6666665000000003</v>
      </c>
      <c r="BA13" s="9">
        <f t="shared" si="37"/>
        <v>4.3999997999999998</v>
      </c>
      <c r="BB13" s="9">
        <v>73333.33</v>
      </c>
      <c r="BC13" s="9">
        <f>+BB13*0.2</f>
        <v>14666.666000000001</v>
      </c>
      <c r="BD13" s="10">
        <f t="shared" si="39"/>
        <v>87999.995999999999</v>
      </c>
      <c r="BE13" s="7">
        <f t="shared" si="40"/>
        <v>0</v>
      </c>
      <c r="BF13" s="9">
        <f t="shared" si="41"/>
        <v>0</v>
      </c>
      <c r="BG13" s="9"/>
      <c r="BH13" s="9">
        <f>+BG13*0.2</f>
        <v>0</v>
      </c>
      <c r="BI13" s="10">
        <f t="shared" si="43"/>
        <v>0</v>
      </c>
      <c r="BJ13" s="7">
        <f t="shared" si="44"/>
        <v>0</v>
      </c>
      <c r="BK13" s="9">
        <f t="shared" si="45"/>
        <v>0</v>
      </c>
      <c r="BL13" s="9"/>
      <c r="BM13" s="9">
        <f>+BL13*0.2</f>
        <v>0</v>
      </c>
      <c r="BN13" s="10">
        <f t="shared" si="47"/>
        <v>0</v>
      </c>
      <c r="BO13" s="7">
        <f t="shared" si="48"/>
        <v>0</v>
      </c>
      <c r="BP13" s="9">
        <f t="shared" si="49"/>
        <v>0</v>
      </c>
      <c r="BQ13" s="9"/>
      <c r="BR13" s="9">
        <f>+BQ13*0.2</f>
        <v>0</v>
      </c>
      <c r="BS13" s="10">
        <f t="shared" si="51"/>
        <v>0</v>
      </c>
      <c r="BT13" s="16">
        <f t="shared" si="52"/>
        <v>2.5833334999999997</v>
      </c>
      <c r="BU13" s="17">
        <f t="shared" si="53"/>
        <v>3.1000002000000002</v>
      </c>
      <c r="BV13" s="17">
        <v>51666.67</v>
      </c>
      <c r="BW13" s="17">
        <f>+BV13*0.2</f>
        <v>10333.334000000001</v>
      </c>
      <c r="BX13" s="18">
        <f t="shared" si="55"/>
        <v>62000.004000000001</v>
      </c>
      <c r="BY13" s="7">
        <f t="shared" si="56"/>
        <v>0</v>
      </c>
      <c r="BZ13" s="9">
        <f t="shared" si="57"/>
        <v>0</v>
      </c>
      <c r="CA13" s="9"/>
      <c r="CB13" s="9">
        <f>+CA13*0.2</f>
        <v>0</v>
      </c>
      <c r="CC13" s="10">
        <f t="shared" si="59"/>
        <v>0</v>
      </c>
      <c r="CD13" s="7">
        <f t="shared" si="60"/>
        <v>0</v>
      </c>
      <c r="CE13" s="9">
        <f t="shared" si="61"/>
        <v>0</v>
      </c>
      <c r="CF13" s="9"/>
      <c r="CG13" s="9">
        <f>+CF13*0.2</f>
        <v>0</v>
      </c>
      <c r="CH13" s="10">
        <f t="shared" si="63"/>
        <v>0</v>
      </c>
      <c r="CI13" s="7">
        <f t="shared" si="64"/>
        <v>0</v>
      </c>
      <c r="CJ13" s="9">
        <f t="shared" si="65"/>
        <v>0</v>
      </c>
      <c r="CK13" s="9"/>
      <c r="CL13" s="9">
        <f>+CK13*0.2</f>
        <v>0</v>
      </c>
      <c r="CM13" s="10">
        <f t="shared" si="67"/>
        <v>0</v>
      </c>
      <c r="CN13" s="7">
        <f t="shared" si="68"/>
        <v>16666.666666499998</v>
      </c>
      <c r="CO13" s="9">
        <f t="shared" si="69"/>
        <v>19999.999999799998</v>
      </c>
      <c r="CP13" s="9">
        <v>333333333.32999998</v>
      </c>
      <c r="CQ13" s="9">
        <f>+CP13*0.2</f>
        <v>66666666.666000001</v>
      </c>
      <c r="CR13" s="10">
        <f t="shared" si="71"/>
        <v>399999999.99599999</v>
      </c>
      <c r="CS13" s="7">
        <f t="shared" si="72"/>
        <v>0</v>
      </c>
      <c r="CT13" s="9">
        <f t="shared" si="73"/>
        <v>0</v>
      </c>
      <c r="CU13" s="9"/>
      <c r="CV13" s="9">
        <f>+CU13*0.2</f>
        <v>0</v>
      </c>
      <c r="CW13" s="10">
        <f t="shared" si="75"/>
        <v>0</v>
      </c>
      <c r="CX13" s="7">
        <f t="shared" si="76"/>
        <v>0</v>
      </c>
      <c r="CY13" s="9">
        <f t="shared" si="77"/>
        <v>0</v>
      </c>
      <c r="CZ13" s="9"/>
      <c r="DA13" s="9">
        <f>+CZ13*0.2</f>
        <v>0</v>
      </c>
      <c r="DB13" s="10">
        <f t="shared" si="79"/>
        <v>0</v>
      </c>
      <c r="DC13" s="7">
        <f t="shared" si="80"/>
        <v>0</v>
      </c>
      <c r="DD13" s="9">
        <f t="shared" si="81"/>
        <v>0</v>
      </c>
      <c r="DE13" s="9"/>
      <c r="DF13" s="9">
        <f>+DE13*0.2</f>
        <v>0</v>
      </c>
      <c r="DG13" s="10">
        <f t="shared" si="82"/>
        <v>0</v>
      </c>
      <c r="DH13" s="7">
        <f t="shared" si="83"/>
        <v>0</v>
      </c>
      <c r="DI13" s="9">
        <f t="shared" si="84"/>
        <v>0</v>
      </c>
      <c r="DJ13" s="9"/>
      <c r="DK13" s="9">
        <f>+DJ13*0.2</f>
        <v>0</v>
      </c>
      <c r="DL13" s="10">
        <f t="shared" si="86"/>
        <v>0</v>
      </c>
      <c r="DM13" s="7">
        <f t="shared" si="87"/>
        <v>0</v>
      </c>
      <c r="DN13" s="9">
        <f t="shared" si="88"/>
        <v>0</v>
      </c>
      <c r="DO13" s="9"/>
      <c r="DP13" s="9">
        <f>+DO13*0.2</f>
        <v>0</v>
      </c>
      <c r="DQ13" s="10">
        <f t="shared" si="90"/>
        <v>0</v>
      </c>
      <c r="DR13" s="7">
        <f t="shared" si="91"/>
        <v>8.3333335000000002</v>
      </c>
      <c r="DS13" s="9">
        <f t="shared" si="92"/>
        <v>10.000000200000001</v>
      </c>
      <c r="DT13" s="9">
        <v>166666.67000000001</v>
      </c>
      <c r="DU13" s="9">
        <f>+DT13*0.2</f>
        <v>33333.334000000003</v>
      </c>
      <c r="DV13" s="10">
        <f t="shared" si="94"/>
        <v>200000.00400000002</v>
      </c>
      <c r="DW13" s="12">
        <f t="shared" si="95"/>
        <v>51666.67</v>
      </c>
    </row>
    <row r="14" spans="1:127" s="11" customFormat="1" x14ac:dyDescent="0.25">
      <c r="A14" s="19">
        <v>9</v>
      </c>
      <c r="B14" s="20" t="s">
        <v>30</v>
      </c>
      <c r="C14" s="21" t="s">
        <v>31</v>
      </c>
      <c r="D14" s="22">
        <v>1000</v>
      </c>
      <c r="E14" s="22">
        <v>70</v>
      </c>
      <c r="F14" s="23">
        <f t="shared" si="8"/>
        <v>70000</v>
      </c>
      <c r="G14" s="7">
        <f t="shared" si="9"/>
        <v>0</v>
      </c>
      <c r="H14" s="9">
        <f t="shared" si="10"/>
        <v>0</v>
      </c>
      <c r="I14" s="9"/>
      <c r="J14" s="9">
        <f t="shared" si="11"/>
        <v>0</v>
      </c>
      <c r="K14" s="10">
        <f t="shared" si="12"/>
        <v>0</v>
      </c>
      <c r="L14" s="7">
        <f t="shared" si="13"/>
        <v>70.833330000000004</v>
      </c>
      <c r="M14" s="9">
        <f t="shared" si="14"/>
        <v>84.999995999999996</v>
      </c>
      <c r="N14" s="9">
        <v>70833.33</v>
      </c>
      <c r="O14" s="9">
        <f t="shared" ref="O14" si="99">+N14*0.2</f>
        <v>14166.666000000001</v>
      </c>
      <c r="P14" s="10">
        <f t="shared" si="16"/>
        <v>84999.995999999999</v>
      </c>
      <c r="Q14" s="7">
        <f t="shared" si="17"/>
        <v>40</v>
      </c>
      <c r="R14" s="9">
        <f t="shared" si="18"/>
        <v>48</v>
      </c>
      <c r="S14" s="9">
        <v>40000</v>
      </c>
      <c r="T14" s="9">
        <f t="shared" ref="T14" si="100">+S14*0.2</f>
        <v>8000</v>
      </c>
      <c r="U14" s="10">
        <f t="shared" si="20"/>
        <v>48000</v>
      </c>
      <c r="V14" s="7">
        <f t="shared" si="0"/>
        <v>0</v>
      </c>
      <c r="W14" s="9">
        <f t="shared" si="1"/>
        <v>0</v>
      </c>
      <c r="X14" s="9"/>
      <c r="Y14" s="9">
        <f t="shared" si="97"/>
        <v>0</v>
      </c>
      <c r="Z14" s="10">
        <f t="shared" si="3"/>
        <v>0</v>
      </c>
      <c r="AA14" s="7">
        <f t="shared" si="4"/>
        <v>0</v>
      </c>
      <c r="AB14" s="9">
        <f t="shared" si="5"/>
        <v>0</v>
      </c>
      <c r="AC14" s="9"/>
      <c r="AD14" s="9">
        <f t="shared" si="98"/>
        <v>0</v>
      </c>
      <c r="AE14" s="10">
        <f t="shared" si="7"/>
        <v>0</v>
      </c>
      <c r="AF14" s="7">
        <f t="shared" si="21"/>
        <v>0</v>
      </c>
      <c r="AG14" s="9">
        <f t="shared" si="22"/>
        <v>0</v>
      </c>
      <c r="AH14" s="9"/>
      <c r="AI14" s="9">
        <f t="shared" ref="AI14" si="101">+AH14*0.2</f>
        <v>0</v>
      </c>
      <c r="AJ14" s="10">
        <f t="shared" si="24"/>
        <v>0</v>
      </c>
      <c r="AK14" s="7">
        <f t="shared" si="25"/>
        <v>0</v>
      </c>
      <c r="AL14" s="9">
        <f t="shared" si="26"/>
        <v>0</v>
      </c>
      <c r="AM14" s="9"/>
      <c r="AN14" s="9">
        <f t="shared" ref="AN14" si="102">+AM14*0.2</f>
        <v>0</v>
      </c>
      <c r="AO14" s="10">
        <f t="shared" si="28"/>
        <v>0</v>
      </c>
      <c r="AP14" s="7">
        <f t="shared" si="29"/>
        <v>0</v>
      </c>
      <c r="AQ14" s="9">
        <f t="shared" si="30"/>
        <v>0</v>
      </c>
      <c r="AR14" s="9"/>
      <c r="AS14" s="9">
        <f t="shared" ref="AS14" si="103">+AR14*0.2</f>
        <v>0</v>
      </c>
      <c r="AT14" s="10">
        <f t="shared" si="32"/>
        <v>0</v>
      </c>
      <c r="AU14" s="7">
        <f t="shared" si="33"/>
        <v>500</v>
      </c>
      <c r="AV14" s="9">
        <f t="shared" si="34"/>
        <v>500</v>
      </c>
      <c r="AW14" s="9">
        <v>500000</v>
      </c>
      <c r="AX14" s="9">
        <v>0</v>
      </c>
      <c r="AY14" s="10">
        <f t="shared" si="35"/>
        <v>500000</v>
      </c>
      <c r="AZ14" s="7">
        <f t="shared" si="36"/>
        <v>37.5</v>
      </c>
      <c r="BA14" s="9">
        <f t="shared" si="37"/>
        <v>45</v>
      </c>
      <c r="BB14" s="9">
        <v>37500</v>
      </c>
      <c r="BC14" s="9">
        <f t="shared" ref="BC14" si="104">+BB14*0.2</f>
        <v>7500</v>
      </c>
      <c r="BD14" s="10">
        <f t="shared" si="39"/>
        <v>45000</v>
      </c>
      <c r="BE14" s="7">
        <f t="shared" si="40"/>
        <v>0</v>
      </c>
      <c r="BF14" s="9">
        <f t="shared" si="41"/>
        <v>0</v>
      </c>
      <c r="BG14" s="9"/>
      <c r="BH14" s="9">
        <f t="shared" ref="BH14" si="105">+BG14*0.2</f>
        <v>0</v>
      </c>
      <c r="BI14" s="10">
        <f t="shared" si="43"/>
        <v>0</v>
      </c>
      <c r="BJ14" s="7">
        <f t="shared" si="44"/>
        <v>0</v>
      </c>
      <c r="BK14" s="9">
        <f t="shared" si="45"/>
        <v>0</v>
      </c>
      <c r="BL14" s="9"/>
      <c r="BM14" s="9">
        <f t="shared" ref="BM14" si="106">+BL14*0.2</f>
        <v>0</v>
      </c>
      <c r="BN14" s="10">
        <f t="shared" si="47"/>
        <v>0</v>
      </c>
      <c r="BO14" s="7">
        <f t="shared" si="48"/>
        <v>0</v>
      </c>
      <c r="BP14" s="9">
        <f t="shared" si="49"/>
        <v>0</v>
      </c>
      <c r="BQ14" s="9"/>
      <c r="BR14" s="9">
        <f t="shared" ref="BR14" si="107">+BQ14*0.2</f>
        <v>0</v>
      </c>
      <c r="BS14" s="10">
        <f t="shared" si="51"/>
        <v>0</v>
      </c>
      <c r="BT14" s="7">
        <f t="shared" si="52"/>
        <v>500</v>
      </c>
      <c r="BU14" s="9">
        <f t="shared" si="53"/>
        <v>600</v>
      </c>
      <c r="BV14" s="9">
        <v>500000</v>
      </c>
      <c r="BW14" s="9">
        <f t="shared" ref="BW14" si="108">+BV14*0.2</f>
        <v>100000</v>
      </c>
      <c r="BX14" s="10">
        <f t="shared" si="55"/>
        <v>600000</v>
      </c>
      <c r="BY14" s="7">
        <f t="shared" si="56"/>
        <v>0</v>
      </c>
      <c r="BZ14" s="9">
        <f t="shared" si="57"/>
        <v>0</v>
      </c>
      <c r="CA14" s="9"/>
      <c r="CB14" s="9">
        <f t="shared" ref="CB14" si="109">+CA14*0.2</f>
        <v>0</v>
      </c>
      <c r="CC14" s="10">
        <f t="shared" si="59"/>
        <v>0</v>
      </c>
      <c r="CD14" s="16">
        <f t="shared" si="60"/>
        <v>36.67</v>
      </c>
      <c r="CE14" s="17">
        <f t="shared" si="61"/>
        <v>44.003999999999998</v>
      </c>
      <c r="CF14" s="17">
        <v>36670</v>
      </c>
      <c r="CG14" s="17">
        <f t="shared" ref="CG14" si="110">+CF14*0.2</f>
        <v>7334</v>
      </c>
      <c r="CH14" s="18">
        <f t="shared" si="63"/>
        <v>44004</v>
      </c>
      <c r="CI14" s="7">
        <f t="shared" si="64"/>
        <v>115.83333</v>
      </c>
      <c r="CJ14" s="9">
        <f t="shared" si="65"/>
        <v>138.99999600000001</v>
      </c>
      <c r="CK14" s="9">
        <v>115833.33</v>
      </c>
      <c r="CL14" s="9">
        <f t="shared" ref="CL14" si="111">+CK14*0.2</f>
        <v>23166.666000000001</v>
      </c>
      <c r="CM14" s="10">
        <f t="shared" si="67"/>
        <v>138999.99600000001</v>
      </c>
      <c r="CN14" s="7">
        <f t="shared" si="68"/>
        <v>16666.666669999999</v>
      </c>
      <c r="CO14" s="9">
        <f t="shared" si="69"/>
        <v>20000.000004000001</v>
      </c>
      <c r="CP14" s="9">
        <v>16666666.67</v>
      </c>
      <c r="CQ14" s="9">
        <f t="shared" ref="CQ14" si="112">+CP14*0.2</f>
        <v>3333333.3340000003</v>
      </c>
      <c r="CR14" s="10">
        <f t="shared" si="71"/>
        <v>20000000.004000001</v>
      </c>
      <c r="CS14" s="7">
        <f t="shared" si="72"/>
        <v>0</v>
      </c>
      <c r="CT14" s="9">
        <f t="shared" si="73"/>
        <v>0</v>
      </c>
      <c r="CU14" s="9"/>
      <c r="CV14" s="9">
        <f t="shared" ref="CV14" si="113">+CU14*0.2</f>
        <v>0</v>
      </c>
      <c r="CW14" s="10">
        <f t="shared" si="75"/>
        <v>0</v>
      </c>
      <c r="CX14" s="7">
        <f t="shared" si="76"/>
        <v>0</v>
      </c>
      <c r="CY14" s="9">
        <f t="shared" si="77"/>
        <v>0</v>
      </c>
      <c r="CZ14" s="9"/>
      <c r="DA14" s="9">
        <f t="shared" ref="DA14" si="114">+CZ14*0.2</f>
        <v>0</v>
      </c>
      <c r="DB14" s="10">
        <f t="shared" si="79"/>
        <v>0</v>
      </c>
      <c r="DC14" s="7">
        <f t="shared" si="80"/>
        <v>70</v>
      </c>
      <c r="DD14" s="9">
        <f t="shared" si="81"/>
        <v>70</v>
      </c>
      <c r="DE14" s="9">
        <v>70000</v>
      </c>
      <c r="DF14" s="9">
        <v>0</v>
      </c>
      <c r="DG14" s="10">
        <f t="shared" si="82"/>
        <v>70000</v>
      </c>
      <c r="DH14" s="7">
        <f t="shared" si="83"/>
        <v>0</v>
      </c>
      <c r="DI14" s="9">
        <f t="shared" si="84"/>
        <v>0</v>
      </c>
      <c r="DJ14" s="9"/>
      <c r="DK14" s="9">
        <f t="shared" ref="DK14" si="115">+DJ14*0.2</f>
        <v>0</v>
      </c>
      <c r="DL14" s="10">
        <f t="shared" si="86"/>
        <v>0</v>
      </c>
      <c r="DM14" s="7">
        <f t="shared" si="87"/>
        <v>50</v>
      </c>
      <c r="DN14" s="9">
        <f t="shared" si="88"/>
        <v>50</v>
      </c>
      <c r="DO14" s="9">
        <v>50000</v>
      </c>
      <c r="DP14" s="9">
        <v>0</v>
      </c>
      <c r="DQ14" s="10">
        <f t="shared" si="90"/>
        <v>50000</v>
      </c>
      <c r="DR14" s="7">
        <f t="shared" si="91"/>
        <v>291.66667000000001</v>
      </c>
      <c r="DS14" s="9">
        <f t="shared" si="92"/>
        <v>350.00000399999993</v>
      </c>
      <c r="DT14" s="9">
        <v>291666.67</v>
      </c>
      <c r="DU14" s="9">
        <f t="shared" ref="DU14" si="116">+DT14*0.2</f>
        <v>58333.334000000003</v>
      </c>
      <c r="DV14" s="10">
        <f t="shared" si="94"/>
        <v>350000.00399999996</v>
      </c>
      <c r="DW14" s="12">
        <f t="shared" si="95"/>
        <v>36670</v>
      </c>
    </row>
    <row r="15" spans="1:127" s="11" customFormat="1" x14ac:dyDescent="0.25">
      <c r="A15" s="19">
        <v>10</v>
      </c>
      <c r="B15" s="20" t="s">
        <v>32</v>
      </c>
      <c r="C15" s="21" t="s">
        <v>33</v>
      </c>
      <c r="D15" s="22">
        <v>2000</v>
      </c>
      <c r="E15" s="22">
        <v>400</v>
      </c>
      <c r="F15" s="23">
        <f t="shared" si="8"/>
        <v>800000</v>
      </c>
      <c r="G15" s="7">
        <f t="shared" si="9"/>
        <v>0</v>
      </c>
      <c r="H15" s="9">
        <f>+K15/$D15</f>
        <v>0</v>
      </c>
      <c r="I15" s="9"/>
      <c r="J15" s="9">
        <f>+I15*0.2</f>
        <v>0</v>
      </c>
      <c r="K15" s="10">
        <f t="shared" si="12"/>
        <v>0</v>
      </c>
      <c r="L15" s="7">
        <f t="shared" si="13"/>
        <v>0</v>
      </c>
      <c r="M15" s="9">
        <f>+P15/$D15</f>
        <v>0</v>
      </c>
      <c r="N15" s="9"/>
      <c r="O15" s="9">
        <f>+N15*0.2</f>
        <v>0</v>
      </c>
      <c r="P15" s="10">
        <f t="shared" si="16"/>
        <v>0</v>
      </c>
      <c r="Q15" s="16">
        <f t="shared" si="17"/>
        <v>189</v>
      </c>
      <c r="R15" s="17">
        <f>+U15/$D15</f>
        <v>226.8</v>
      </c>
      <c r="S15" s="17">
        <v>378000</v>
      </c>
      <c r="T15" s="17">
        <f>+S15*0.2</f>
        <v>75600</v>
      </c>
      <c r="U15" s="18">
        <f t="shared" si="20"/>
        <v>453600</v>
      </c>
      <c r="V15" s="7">
        <f t="shared" si="0"/>
        <v>0</v>
      </c>
      <c r="W15" s="9">
        <f t="shared" si="1"/>
        <v>0</v>
      </c>
      <c r="X15" s="9"/>
      <c r="Y15" s="9">
        <f t="shared" ref="Y15:Y30" si="117">+X15*0.2</f>
        <v>0</v>
      </c>
      <c r="Z15" s="10">
        <f t="shared" si="3"/>
        <v>0</v>
      </c>
      <c r="AA15" s="7">
        <f t="shared" si="4"/>
        <v>0</v>
      </c>
      <c r="AB15" s="9">
        <f t="shared" si="5"/>
        <v>0</v>
      </c>
      <c r="AC15" s="9"/>
      <c r="AD15" s="9">
        <f t="shared" ref="AD15:AD30" si="118">+AC15*0.2</f>
        <v>0</v>
      </c>
      <c r="AE15" s="10">
        <f t="shared" si="7"/>
        <v>0</v>
      </c>
      <c r="AF15" s="7">
        <f t="shared" si="21"/>
        <v>0</v>
      </c>
      <c r="AG15" s="9">
        <f>+AJ15/$D15</f>
        <v>0</v>
      </c>
      <c r="AH15" s="9"/>
      <c r="AI15" s="9">
        <f>+AH15*0.2</f>
        <v>0</v>
      </c>
      <c r="AJ15" s="10">
        <f t="shared" si="24"/>
        <v>0</v>
      </c>
      <c r="AK15" s="7">
        <f t="shared" si="25"/>
        <v>0</v>
      </c>
      <c r="AL15" s="9">
        <f>+AO15/$D15</f>
        <v>0</v>
      </c>
      <c r="AM15" s="9"/>
      <c r="AN15" s="9">
        <f>+AM15*0.2</f>
        <v>0</v>
      </c>
      <c r="AO15" s="10">
        <f t="shared" si="28"/>
        <v>0</v>
      </c>
      <c r="AP15" s="7">
        <f t="shared" si="29"/>
        <v>575</v>
      </c>
      <c r="AQ15" s="9">
        <f>+AT15/$D15</f>
        <v>690</v>
      </c>
      <c r="AR15" s="9">
        <v>1150000</v>
      </c>
      <c r="AS15" s="9">
        <f>+AR15*0.2</f>
        <v>230000</v>
      </c>
      <c r="AT15" s="10">
        <f t="shared" si="32"/>
        <v>1380000</v>
      </c>
      <c r="AU15" s="7">
        <f t="shared" si="33"/>
        <v>500</v>
      </c>
      <c r="AV15" s="9">
        <f>+AY15/$D15</f>
        <v>500</v>
      </c>
      <c r="AW15" s="9">
        <v>1000000</v>
      </c>
      <c r="AX15" s="9">
        <v>0</v>
      </c>
      <c r="AY15" s="10">
        <f t="shared" si="35"/>
        <v>1000000</v>
      </c>
      <c r="AZ15" s="7">
        <f t="shared" si="36"/>
        <v>190</v>
      </c>
      <c r="BA15" s="9">
        <f>+BD15/$D15</f>
        <v>228</v>
      </c>
      <c r="BB15" s="9">
        <v>380000</v>
      </c>
      <c r="BC15" s="9">
        <f>+BB15*0.2</f>
        <v>76000</v>
      </c>
      <c r="BD15" s="10">
        <f t="shared" si="39"/>
        <v>456000</v>
      </c>
      <c r="BE15" s="7">
        <f t="shared" si="40"/>
        <v>0</v>
      </c>
      <c r="BF15" s="9">
        <f>+BI15/$D15</f>
        <v>0</v>
      </c>
      <c r="BG15" s="9"/>
      <c r="BH15" s="9">
        <f>+BG15*0.2</f>
        <v>0</v>
      </c>
      <c r="BI15" s="10">
        <f t="shared" si="43"/>
        <v>0</v>
      </c>
      <c r="BJ15" s="7">
        <f t="shared" si="44"/>
        <v>625</v>
      </c>
      <c r="BK15" s="9">
        <f>+BN15/$D15</f>
        <v>750</v>
      </c>
      <c r="BL15" s="9">
        <v>1250000</v>
      </c>
      <c r="BM15" s="9">
        <f>+BL15*0.2</f>
        <v>250000</v>
      </c>
      <c r="BN15" s="10">
        <f t="shared" si="47"/>
        <v>1500000</v>
      </c>
      <c r="BO15" s="7">
        <f t="shared" si="48"/>
        <v>0</v>
      </c>
      <c r="BP15" s="9">
        <f>+BS15/$D15</f>
        <v>0</v>
      </c>
      <c r="BQ15" s="9"/>
      <c r="BR15" s="9">
        <f>+BQ15*0.2</f>
        <v>0</v>
      </c>
      <c r="BS15" s="10">
        <f t="shared" si="51"/>
        <v>0</v>
      </c>
      <c r="BT15" s="7">
        <f t="shared" si="52"/>
        <v>0</v>
      </c>
      <c r="BU15" s="9">
        <f>+BX15/$D15</f>
        <v>0</v>
      </c>
      <c r="BV15" s="9"/>
      <c r="BW15" s="9">
        <f>+BV15*0.2</f>
        <v>0</v>
      </c>
      <c r="BX15" s="10">
        <f t="shared" si="55"/>
        <v>0</v>
      </c>
      <c r="BY15" s="7">
        <f t="shared" si="56"/>
        <v>0</v>
      </c>
      <c r="BZ15" s="9">
        <f>+CC15/$D15</f>
        <v>0</v>
      </c>
      <c r="CA15" s="9"/>
      <c r="CB15" s="9">
        <f>+CA15*0.2</f>
        <v>0</v>
      </c>
      <c r="CC15" s="10">
        <f t="shared" si="59"/>
        <v>0</v>
      </c>
      <c r="CD15" s="7">
        <f t="shared" si="60"/>
        <v>0</v>
      </c>
      <c r="CE15" s="9">
        <f>+CH15/$D15</f>
        <v>0</v>
      </c>
      <c r="CF15" s="9"/>
      <c r="CG15" s="9">
        <f>+CF15*0.2</f>
        <v>0</v>
      </c>
      <c r="CH15" s="10">
        <f t="shared" si="63"/>
        <v>0</v>
      </c>
      <c r="CI15" s="7">
        <f t="shared" si="64"/>
        <v>0</v>
      </c>
      <c r="CJ15" s="9">
        <f>+CM15/$D15</f>
        <v>0</v>
      </c>
      <c r="CK15" s="9"/>
      <c r="CL15" s="9">
        <f>+CK15*0.2</f>
        <v>0</v>
      </c>
      <c r="CM15" s="10">
        <f t="shared" si="67"/>
        <v>0</v>
      </c>
      <c r="CN15" s="7">
        <f t="shared" si="68"/>
        <v>16666.666665000001</v>
      </c>
      <c r="CO15" s="9">
        <f>+CR15/$D15</f>
        <v>19999.999997999999</v>
      </c>
      <c r="CP15" s="9">
        <v>33333333.329999998</v>
      </c>
      <c r="CQ15" s="9">
        <f>+CP15*0.2</f>
        <v>6666666.6660000002</v>
      </c>
      <c r="CR15" s="10">
        <f t="shared" si="71"/>
        <v>39999999.995999999</v>
      </c>
      <c r="CS15" s="7">
        <f t="shared" si="72"/>
        <v>0</v>
      </c>
      <c r="CT15" s="9">
        <f>+CW15/$D15</f>
        <v>0</v>
      </c>
      <c r="CU15" s="9"/>
      <c r="CV15" s="9">
        <f>+CU15*0.2</f>
        <v>0</v>
      </c>
      <c r="CW15" s="10">
        <f t="shared" si="75"/>
        <v>0</v>
      </c>
      <c r="CX15" s="7">
        <f t="shared" si="76"/>
        <v>512.5</v>
      </c>
      <c r="CY15" s="9">
        <f>+DB15/$D15</f>
        <v>615</v>
      </c>
      <c r="CZ15" s="9">
        <v>1025000</v>
      </c>
      <c r="DA15" s="9">
        <f>+CZ15*0.2</f>
        <v>205000</v>
      </c>
      <c r="DB15" s="10">
        <f t="shared" si="79"/>
        <v>1230000</v>
      </c>
      <c r="DC15" s="7">
        <f t="shared" si="80"/>
        <v>0</v>
      </c>
      <c r="DD15" s="9">
        <f>+DG15/$D15</f>
        <v>0</v>
      </c>
      <c r="DE15" s="9"/>
      <c r="DF15" s="9">
        <f>+DE15*0.2</f>
        <v>0</v>
      </c>
      <c r="DG15" s="10">
        <f t="shared" si="82"/>
        <v>0</v>
      </c>
      <c r="DH15" s="7">
        <f t="shared" si="83"/>
        <v>0</v>
      </c>
      <c r="DI15" s="9">
        <f>+DL15/$D15</f>
        <v>0</v>
      </c>
      <c r="DJ15" s="9"/>
      <c r="DK15" s="9">
        <f>+DJ15*0.2</f>
        <v>0</v>
      </c>
      <c r="DL15" s="10">
        <f t="shared" si="86"/>
        <v>0</v>
      </c>
      <c r="DM15" s="7">
        <f t="shared" si="87"/>
        <v>0</v>
      </c>
      <c r="DN15" s="9">
        <f>+DQ15/$D15</f>
        <v>0</v>
      </c>
      <c r="DO15" s="9"/>
      <c r="DP15" s="9">
        <f>+DO15*0.2</f>
        <v>0</v>
      </c>
      <c r="DQ15" s="10">
        <f t="shared" si="90"/>
        <v>0</v>
      </c>
      <c r="DR15" s="7">
        <f t="shared" si="91"/>
        <v>666.66666500000008</v>
      </c>
      <c r="DS15" s="9">
        <f>+DV15/$D15</f>
        <v>799.99999800000001</v>
      </c>
      <c r="DT15" s="9">
        <v>1333333.33</v>
      </c>
      <c r="DU15" s="9">
        <f>+DT15*0.2</f>
        <v>266666.66600000003</v>
      </c>
      <c r="DV15" s="10">
        <f t="shared" si="94"/>
        <v>1599999.996</v>
      </c>
      <c r="DW15" s="12">
        <f t="shared" si="95"/>
        <v>378000</v>
      </c>
    </row>
    <row r="16" spans="1:127" s="11" customFormat="1" x14ac:dyDescent="0.25">
      <c r="A16" s="19">
        <v>11</v>
      </c>
      <c r="B16" s="20" t="s">
        <v>34</v>
      </c>
      <c r="C16" s="21" t="s">
        <v>35</v>
      </c>
      <c r="D16" s="22">
        <v>2000</v>
      </c>
      <c r="E16" s="22">
        <v>600</v>
      </c>
      <c r="F16" s="23">
        <f t="shared" si="8"/>
        <v>1200000</v>
      </c>
      <c r="G16" s="7">
        <f t="shared" si="9"/>
        <v>0</v>
      </c>
      <c r="H16" s="9">
        <f t="shared" ref="H16:H34" si="119">+K16/$D16</f>
        <v>0</v>
      </c>
      <c r="I16" s="9"/>
      <c r="J16" s="9">
        <f t="shared" si="11"/>
        <v>0</v>
      </c>
      <c r="K16" s="10">
        <f t="shared" si="12"/>
        <v>0</v>
      </c>
      <c r="L16" s="7">
        <f t="shared" si="13"/>
        <v>0</v>
      </c>
      <c r="M16" s="9">
        <f t="shared" ref="M16:M34" si="120">+P16/$D16</f>
        <v>0</v>
      </c>
      <c r="N16" s="9"/>
      <c r="O16" s="9">
        <f t="shared" ref="O16:O34" si="121">+N16*0.2</f>
        <v>0</v>
      </c>
      <c r="P16" s="10">
        <f t="shared" si="16"/>
        <v>0</v>
      </c>
      <c r="Q16" s="16">
        <f t="shared" si="17"/>
        <v>191</v>
      </c>
      <c r="R16" s="17">
        <f t="shared" ref="R16:R34" si="122">+U16/$D16</f>
        <v>229.2</v>
      </c>
      <c r="S16" s="17">
        <v>382000</v>
      </c>
      <c r="T16" s="17">
        <f t="shared" ref="T16:T34" si="123">+S16*0.2</f>
        <v>76400</v>
      </c>
      <c r="U16" s="18">
        <f t="shared" si="20"/>
        <v>458400</v>
      </c>
      <c r="V16" s="7">
        <f t="shared" si="0"/>
        <v>0</v>
      </c>
      <c r="W16" s="9">
        <f t="shared" si="1"/>
        <v>0</v>
      </c>
      <c r="X16" s="9"/>
      <c r="Y16" s="9">
        <f t="shared" si="117"/>
        <v>0</v>
      </c>
      <c r="Z16" s="10">
        <f t="shared" si="3"/>
        <v>0</v>
      </c>
      <c r="AA16" s="7">
        <f t="shared" si="4"/>
        <v>0</v>
      </c>
      <c r="AB16" s="9">
        <f t="shared" si="5"/>
        <v>0</v>
      </c>
      <c r="AC16" s="9"/>
      <c r="AD16" s="9">
        <f t="shared" si="118"/>
        <v>0</v>
      </c>
      <c r="AE16" s="10">
        <f t="shared" si="7"/>
        <v>0</v>
      </c>
      <c r="AF16" s="7">
        <f t="shared" si="21"/>
        <v>0</v>
      </c>
      <c r="AG16" s="9">
        <f t="shared" ref="AG16:AG34" si="124">+AJ16/$D16</f>
        <v>0</v>
      </c>
      <c r="AH16" s="9"/>
      <c r="AI16" s="9">
        <f t="shared" ref="AI16:AI34" si="125">+AH16*0.2</f>
        <v>0</v>
      </c>
      <c r="AJ16" s="10">
        <f t="shared" si="24"/>
        <v>0</v>
      </c>
      <c r="AK16" s="7">
        <f t="shared" si="25"/>
        <v>0</v>
      </c>
      <c r="AL16" s="9">
        <f t="shared" ref="AL16:AL34" si="126">+AO16/$D16</f>
        <v>0</v>
      </c>
      <c r="AM16" s="9"/>
      <c r="AN16" s="9">
        <f t="shared" ref="AN16:AN34" si="127">+AM16*0.2</f>
        <v>0</v>
      </c>
      <c r="AO16" s="10">
        <f t="shared" si="28"/>
        <v>0</v>
      </c>
      <c r="AP16" s="7">
        <f t="shared" si="29"/>
        <v>833.33333499999992</v>
      </c>
      <c r="AQ16" s="9">
        <f t="shared" ref="AQ16:AQ34" si="128">+AT16/$D16</f>
        <v>1000.000002</v>
      </c>
      <c r="AR16" s="9">
        <v>1666666.67</v>
      </c>
      <c r="AS16" s="9">
        <f t="shared" ref="AS16:AS34" si="129">+AR16*0.2</f>
        <v>333333.33400000003</v>
      </c>
      <c r="AT16" s="10">
        <f t="shared" si="32"/>
        <v>2000000.004</v>
      </c>
      <c r="AU16" s="7">
        <f t="shared" si="33"/>
        <v>500</v>
      </c>
      <c r="AV16" s="9">
        <f t="shared" ref="AV16:AV34" si="130">+AY16/$D16</f>
        <v>500</v>
      </c>
      <c r="AW16" s="9">
        <v>1000000</v>
      </c>
      <c r="AX16" s="9">
        <v>0</v>
      </c>
      <c r="AY16" s="10">
        <f t="shared" si="35"/>
        <v>1000000</v>
      </c>
      <c r="AZ16" s="7">
        <f t="shared" si="36"/>
        <v>191.66666499999999</v>
      </c>
      <c r="BA16" s="9">
        <f t="shared" ref="BA16:BA34" si="131">+BD16/$D16</f>
        <v>229.99999800000003</v>
      </c>
      <c r="BB16" s="9">
        <v>383333.33</v>
      </c>
      <c r="BC16" s="9">
        <f t="shared" ref="BC16:BC34" si="132">+BB16*0.2</f>
        <v>76666.666000000012</v>
      </c>
      <c r="BD16" s="10">
        <f t="shared" si="39"/>
        <v>459999.99600000004</v>
      </c>
      <c r="BE16" s="7">
        <f t="shared" si="40"/>
        <v>0</v>
      </c>
      <c r="BF16" s="9">
        <f t="shared" ref="BF16:BF34" si="133">+BI16/$D16</f>
        <v>0</v>
      </c>
      <c r="BG16" s="9"/>
      <c r="BH16" s="9">
        <f t="shared" ref="BH16:BH34" si="134">+BG16*0.2</f>
        <v>0</v>
      </c>
      <c r="BI16" s="10">
        <f t="shared" si="43"/>
        <v>0</v>
      </c>
      <c r="BJ16" s="7">
        <f t="shared" si="44"/>
        <v>850</v>
      </c>
      <c r="BK16" s="9">
        <f t="shared" ref="BK16:BK34" si="135">+BN16/$D16</f>
        <v>1020</v>
      </c>
      <c r="BL16" s="9">
        <v>1700000</v>
      </c>
      <c r="BM16" s="9">
        <f t="shared" ref="BM16:BM34" si="136">+BL16*0.2</f>
        <v>340000</v>
      </c>
      <c r="BN16" s="10">
        <f t="shared" si="47"/>
        <v>2040000</v>
      </c>
      <c r="BO16" s="7">
        <f t="shared" si="48"/>
        <v>0</v>
      </c>
      <c r="BP16" s="9">
        <f t="shared" ref="BP16:BP34" si="137">+BS16/$D16</f>
        <v>0</v>
      </c>
      <c r="BQ16" s="9"/>
      <c r="BR16" s="9">
        <f t="shared" ref="BR16:BR34" si="138">+BQ16*0.2</f>
        <v>0</v>
      </c>
      <c r="BS16" s="10">
        <f t="shared" si="51"/>
        <v>0</v>
      </c>
      <c r="BT16" s="7">
        <f t="shared" si="52"/>
        <v>0</v>
      </c>
      <c r="BU16" s="9">
        <f t="shared" ref="BU16:BU34" si="139">+BX16/$D16</f>
        <v>0</v>
      </c>
      <c r="BV16" s="9"/>
      <c r="BW16" s="9">
        <f t="shared" ref="BW16:BW34" si="140">+BV16*0.2</f>
        <v>0</v>
      </c>
      <c r="BX16" s="10">
        <f t="shared" si="55"/>
        <v>0</v>
      </c>
      <c r="BY16" s="7">
        <f t="shared" si="56"/>
        <v>0</v>
      </c>
      <c r="BZ16" s="9">
        <f t="shared" ref="BZ16:BZ34" si="141">+CC16/$D16</f>
        <v>0</v>
      </c>
      <c r="CA16" s="9"/>
      <c r="CB16" s="9">
        <f t="shared" ref="CB16:CB34" si="142">+CA16*0.2</f>
        <v>0</v>
      </c>
      <c r="CC16" s="10">
        <f t="shared" si="59"/>
        <v>0</v>
      </c>
      <c r="CD16" s="7">
        <f t="shared" si="60"/>
        <v>0</v>
      </c>
      <c r="CE16" s="9">
        <f t="shared" ref="CE16:CE34" si="143">+CH16/$D16</f>
        <v>0</v>
      </c>
      <c r="CF16" s="9"/>
      <c r="CG16" s="9">
        <f t="shared" ref="CG16:CG34" si="144">+CF16*0.2</f>
        <v>0</v>
      </c>
      <c r="CH16" s="10">
        <f t="shared" si="63"/>
        <v>0</v>
      </c>
      <c r="CI16" s="7">
        <f t="shared" si="64"/>
        <v>0</v>
      </c>
      <c r="CJ16" s="9">
        <f t="shared" ref="CJ16:CJ34" si="145">+CM16/$D16</f>
        <v>0</v>
      </c>
      <c r="CK16" s="9"/>
      <c r="CL16" s="9">
        <f t="shared" ref="CL16:CL34" si="146">+CK16*0.2</f>
        <v>0</v>
      </c>
      <c r="CM16" s="10">
        <f t="shared" si="67"/>
        <v>0</v>
      </c>
      <c r="CN16" s="7">
        <f t="shared" si="68"/>
        <v>16666.666665000001</v>
      </c>
      <c r="CO16" s="9">
        <f t="shared" ref="CO16:CO34" si="147">+CR16/$D16</f>
        <v>19999.999997999999</v>
      </c>
      <c r="CP16" s="9">
        <v>33333333.329999998</v>
      </c>
      <c r="CQ16" s="9">
        <f t="shared" ref="CQ16:CQ34" si="148">+CP16*0.2</f>
        <v>6666666.6660000002</v>
      </c>
      <c r="CR16" s="10">
        <f t="shared" si="71"/>
        <v>39999999.995999999</v>
      </c>
      <c r="CS16" s="7">
        <f t="shared" si="72"/>
        <v>0</v>
      </c>
      <c r="CT16" s="9">
        <f t="shared" ref="CT16:CT34" si="149">+CW16/$D16</f>
        <v>0</v>
      </c>
      <c r="CU16" s="9"/>
      <c r="CV16" s="9">
        <f t="shared" ref="CV16:CV34" si="150">+CU16*0.2</f>
        <v>0</v>
      </c>
      <c r="CW16" s="10">
        <f t="shared" si="75"/>
        <v>0</v>
      </c>
      <c r="CX16" s="7">
        <f t="shared" si="76"/>
        <v>645.83333499999992</v>
      </c>
      <c r="CY16" s="9">
        <f t="shared" ref="CY16:CY34" si="151">+DB16/$D16</f>
        <v>775.00000199999999</v>
      </c>
      <c r="CZ16" s="9">
        <v>1291666.67</v>
      </c>
      <c r="DA16" s="9">
        <f t="shared" ref="DA16:DA34" si="152">+CZ16*0.2</f>
        <v>258333.334</v>
      </c>
      <c r="DB16" s="10">
        <f t="shared" si="79"/>
        <v>1550000.004</v>
      </c>
      <c r="DC16" s="7">
        <f t="shared" si="80"/>
        <v>0</v>
      </c>
      <c r="DD16" s="9">
        <f t="shared" ref="DD16:DD34" si="153">+DG16/$D16</f>
        <v>0</v>
      </c>
      <c r="DE16" s="9"/>
      <c r="DF16" s="9">
        <f t="shared" ref="DF16:DF34" si="154">+DE16*0.2</f>
        <v>0</v>
      </c>
      <c r="DG16" s="10">
        <f t="shared" si="82"/>
        <v>0</v>
      </c>
      <c r="DH16" s="7">
        <f t="shared" si="83"/>
        <v>0</v>
      </c>
      <c r="DI16" s="9">
        <f t="shared" ref="DI16:DI34" si="155">+DL16/$D16</f>
        <v>0</v>
      </c>
      <c r="DJ16" s="9"/>
      <c r="DK16" s="9">
        <f t="shared" ref="DK16:DK34" si="156">+DJ16*0.2</f>
        <v>0</v>
      </c>
      <c r="DL16" s="10">
        <f t="shared" si="86"/>
        <v>0</v>
      </c>
      <c r="DM16" s="7">
        <f t="shared" si="87"/>
        <v>0</v>
      </c>
      <c r="DN16" s="9">
        <f t="shared" ref="DN16:DN34" si="157">+DQ16/$D16</f>
        <v>0</v>
      </c>
      <c r="DO16" s="9"/>
      <c r="DP16" s="9">
        <f t="shared" ref="DP16:DP34" si="158">+DO16*0.2</f>
        <v>0</v>
      </c>
      <c r="DQ16" s="10">
        <f t="shared" si="90"/>
        <v>0</v>
      </c>
      <c r="DR16" s="7">
        <f t="shared" si="91"/>
        <v>791.66666500000008</v>
      </c>
      <c r="DS16" s="9">
        <f t="shared" ref="DS16:DS34" si="159">+DV16/$D16</f>
        <v>949.99999800000001</v>
      </c>
      <c r="DT16" s="9">
        <v>1583333.33</v>
      </c>
      <c r="DU16" s="9">
        <f t="shared" ref="DU16:DU34" si="160">+DT16*0.2</f>
        <v>316666.66600000003</v>
      </c>
      <c r="DV16" s="10">
        <f t="shared" si="94"/>
        <v>1899999.996</v>
      </c>
      <c r="DW16" s="12">
        <f t="shared" si="95"/>
        <v>382000</v>
      </c>
    </row>
    <row r="17" spans="1:127" s="11" customFormat="1" x14ac:dyDescent="0.25">
      <c r="A17" s="19">
        <v>12</v>
      </c>
      <c r="B17" s="20" t="s">
        <v>36</v>
      </c>
      <c r="C17" s="21" t="s">
        <v>37</v>
      </c>
      <c r="D17" s="22">
        <v>1000</v>
      </c>
      <c r="E17" s="22">
        <v>300</v>
      </c>
      <c r="F17" s="23">
        <f t="shared" si="8"/>
        <v>300000</v>
      </c>
      <c r="G17" s="7">
        <f t="shared" si="9"/>
        <v>0</v>
      </c>
      <c r="H17" s="9">
        <f t="shared" si="119"/>
        <v>0</v>
      </c>
      <c r="I17" s="9"/>
      <c r="J17" s="9">
        <f t="shared" si="11"/>
        <v>0</v>
      </c>
      <c r="K17" s="10">
        <f t="shared" si="12"/>
        <v>0</v>
      </c>
      <c r="L17" s="7">
        <f t="shared" si="13"/>
        <v>0</v>
      </c>
      <c r="M17" s="9">
        <f t="shared" si="120"/>
        <v>0</v>
      </c>
      <c r="N17" s="9"/>
      <c r="O17" s="9">
        <f t="shared" si="121"/>
        <v>0</v>
      </c>
      <c r="P17" s="10">
        <f t="shared" si="16"/>
        <v>0</v>
      </c>
      <c r="Q17" s="7">
        <f t="shared" si="17"/>
        <v>0</v>
      </c>
      <c r="R17" s="9">
        <f t="shared" si="122"/>
        <v>0</v>
      </c>
      <c r="S17" s="9"/>
      <c r="T17" s="9">
        <f t="shared" si="123"/>
        <v>0</v>
      </c>
      <c r="U17" s="10">
        <f t="shared" si="20"/>
        <v>0</v>
      </c>
      <c r="V17" s="7">
        <f t="shared" si="0"/>
        <v>0</v>
      </c>
      <c r="W17" s="9">
        <f t="shared" si="1"/>
        <v>0</v>
      </c>
      <c r="X17" s="9"/>
      <c r="Y17" s="9">
        <f t="shared" si="117"/>
        <v>0</v>
      </c>
      <c r="Z17" s="10">
        <f t="shared" si="3"/>
        <v>0</v>
      </c>
      <c r="AA17" s="7">
        <f t="shared" si="4"/>
        <v>0</v>
      </c>
      <c r="AB17" s="9">
        <f t="shared" si="5"/>
        <v>0</v>
      </c>
      <c r="AC17" s="9"/>
      <c r="AD17" s="9">
        <f t="shared" si="118"/>
        <v>0</v>
      </c>
      <c r="AE17" s="10">
        <f t="shared" si="7"/>
        <v>0</v>
      </c>
      <c r="AF17" s="7">
        <f t="shared" si="21"/>
        <v>0</v>
      </c>
      <c r="AG17" s="9">
        <f t="shared" si="124"/>
        <v>0</v>
      </c>
      <c r="AH17" s="9"/>
      <c r="AI17" s="9">
        <f t="shared" si="125"/>
        <v>0</v>
      </c>
      <c r="AJ17" s="10">
        <f t="shared" si="24"/>
        <v>0</v>
      </c>
      <c r="AK17" s="7">
        <f t="shared" si="25"/>
        <v>0</v>
      </c>
      <c r="AL17" s="9">
        <f t="shared" si="126"/>
        <v>0</v>
      </c>
      <c r="AM17" s="9"/>
      <c r="AN17" s="9">
        <f t="shared" si="127"/>
        <v>0</v>
      </c>
      <c r="AO17" s="10">
        <f t="shared" si="28"/>
        <v>0</v>
      </c>
      <c r="AP17" s="7">
        <f t="shared" si="29"/>
        <v>0</v>
      </c>
      <c r="AQ17" s="9">
        <f t="shared" si="128"/>
        <v>0</v>
      </c>
      <c r="AR17" s="9"/>
      <c r="AS17" s="9">
        <f t="shared" si="129"/>
        <v>0</v>
      </c>
      <c r="AT17" s="10">
        <f t="shared" si="32"/>
        <v>0</v>
      </c>
      <c r="AU17" s="7">
        <f t="shared" si="33"/>
        <v>300</v>
      </c>
      <c r="AV17" s="9">
        <f t="shared" si="130"/>
        <v>300</v>
      </c>
      <c r="AW17" s="9">
        <v>300000</v>
      </c>
      <c r="AX17" s="9">
        <v>0</v>
      </c>
      <c r="AY17" s="10">
        <f t="shared" si="35"/>
        <v>300000</v>
      </c>
      <c r="AZ17" s="16">
        <f t="shared" si="36"/>
        <v>241.66667000000001</v>
      </c>
      <c r="BA17" s="17">
        <f t="shared" si="131"/>
        <v>290.00000399999999</v>
      </c>
      <c r="BB17" s="17">
        <v>241666.67</v>
      </c>
      <c r="BC17" s="17">
        <f t="shared" si="132"/>
        <v>48333.334000000003</v>
      </c>
      <c r="BD17" s="18">
        <f t="shared" si="39"/>
        <v>290000.00400000002</v>
      </c>
      <c r="BE17" s="7">
        <f t="shared" si="40"/>
        <v>0</v>
      </c>
      <c r="BF17" s="9">
        <f t="shared" si="133"/>
        <v>0</v>
      </c>
      <c r="BG17" s="9"/>
      <c r="BH17" s="9">
        <f t="shared" si="134"/>
        <v>0</v>
      </c>
      <c r="BI17" s="10">
        <f t="shared" si="43"/>
        <v>0</v>
      </c>
      <c r="BJ17" s="7">
        <f t="shared" si="44"/>
        <v>0</v>
      </c>
      <c r="BK17" s="9">
        <f t="shared" si="135"/>
        <v>0</v>
      </c>
      <c r="BL17" s="9"/>
      <c r="BM17" s="9">
        <f t="shared" si="136"/>
        <v>0</v>
      </c>
      <c r="BN17" s="10">
        <f t="shared" si="47"/>
        <v>0</v>
      </c>
      <c r="BO17" s="7">
        <f t="shared" si="48"/>
        <v>0</v>
      </c>
      <c r="BP17" s="9">
        <f t="shared" si="137"/>
        <v>0</v>
      </c>
      <c r="BQ17" s="9"/>
      <c r="BR17" s="9">
        <f t="shared" si="138"/>
        <v>0</v>
      </c>
      <c r="BS17" s="10">
        <f t="shared" si="51"/>
        <v>0</v>
      </c>
      <c r="BT17" s="7">
        <f t="shared" si="52"/>
        <v>0</v>
      </c>
      <c r="BU17" s="9">
        <f t="shared" si="139"/>
        <v>0</v>
      </c>
      <c r="BV17" s="9"/>
      <c r="BW17" s="9">
        <f t="shared" si="140"/>
        <v>0</v>
      </c>
      <c r="BX17" s="10">
        <f t="shared" si="55"/>
        <v>0</v>
      </c>
      <c r="BY17" s="7">
        <f t="shared" si="56"/>
        <v>0</v>
      </c>
      <c r="BZ17" s="9">
        <f t="shared" si="141"/>
        <v>0</v>
      </c>
      <c r="CA17" s="9"/>
      <c r="CB17" s="9">
        <f t="shared" si="142"/>
        <v>0</v>
      </c>
      <c r="CC17" s="10">
        <f t="shared" si="59"/>
        <v>0</v>
      </c>
      <c r="CD17" s="7">
        <f t="shared" si="60"/>
        <v>0</v>
      </c>
      <c r="CE17" s="9">
        <f t="shared" si="143"/>
        <v>0</v>
      </c>
      <c r="CF17" s="9"/>
      <c r="CG17" s="9">
        <f t="shared" si="144"/>
        <v>0</v>
      </c>
      <c r="CH17" s="10">
        <f t="shared" si="63"/>
        <v>0</v>
      </c>
      <c r="CI17" s="7">
        <f t="shared" si="64"/>
        <v>0</v>
      </c>
      <c r="CJ17" s="9">
        <f t="shared" si="145"/>
        <v>0</v>
      </c>
      <c r="CK17" s="9"/>
      <c r="CL17" s="9">
        <f t="shared" si="146"/>
        <v>0</v>
      </c>
      <c r="CM17" s="10">
        <f t="shared" si="67"/>
        <v>0</v>
      </c>
      <c r="CN17" s="7">
        <f t="shared" si="68"/>
        <v>16666.666669999999</v>
      </c>
      <c r="CO17" s="9">
        <f t="shared" si="147"/>
        <v>20000.000004000001</v>
      </c>
      <c r="CP17" s="9">
        <v>16666666.67</v>
      </c>
      <c r="CQ17" s="9">
        <f t="shared" si="148"/>
        <v>3333333.3340000003</v>
      </c>
      <c r="CR17" s="10">
        <f t="shared" si="71"/>
        <v>20000000.004000001</v>
      </c>
      <c r="CS17" s="7">
        <f t="shared" si="72"/>
        <v>0</v>
      </c>
      <c r="CT17" s="9">
        <f t="shared" si="149"/>
        <v>0</v>
      </c>
      <c r="CU17" s="9"/>
      <c r="CV17" s="9">
        <f t="shared" si="150"/>
        <v>0</v>
      </c>
      <c r="CW17" s="10">
        <f t="shared" si="75"/>
        <v>0</v>
      </c>
      <c r="CX17" s="7">
        <f t="shared" si="76"/>
        <v>0</v>
      </c>
      <c r="CY17" s="9">
        <f t="shared" si="151"/>
        <v>0</v>
      </c>
      <c r="CZ17" s="9"/>
      <c r="DA17" s="9">
        <f t="shared" si="152"/>
        <v>0</v>
      </c>
      <c r="DB17" s="10">
        <f t="shared" si="79"/>
        <v>0</v>
      </c>
      <c r="DC17" s="7">
        <f t="shared" si="80"/>
        <v>0</v>
      </c>
      <c r="DD17" s="9">
        <f t="shared" si="153"/>
        <v>0</v>
      </c>
      <c r="DE17" s="9"/>
      <c r="DF17" s="9">
        <f t="shared" si="154"/>
        <v>0</v>
      </c>
      <c r="DG17" s="10">
        <f t="shared" si="82"/>
        <v>0</v>
      </c>
      <c r="DH17" s="7">
        <f t="shared" si="83"/>
        <v>0</v>
      </c>
      <c r="DI17" s="9">
        <f t="shared" si="155"/>
        <v>0</v>
      </c>
      <c r="DJ17" s="9"/>
      <c r="DK17" s="9">
        <f t="shared" si="156"/>
        <v>0</v>
      </c>
      <c r="DL17" s="10">
        <f t="shared" si="86"/>
        <v>0</v>
      </c>
      <c r="DM17" s="7">
        <f t="shared" si="87"/>
        <v>0</v>
      </c>
      <c r="DN17" s="9">
        <f t="shared" si="157"/>
        <v>0</v>
      </c>
      <c r="DO17" s="9"/>
      <c r="DP17" s="9">
        <f t="shared" si="158"/>
        <v>0</v>
      </c>
      <c r="DQ17" s="10">
        <f t="shared" si="90"/>
        <v>0</v>
      </c>
      <c r="DR17" s="7">
        <f t="shared" si="91"/>
        <v>541.66667000000007</v>
      </c>
      <c r="DS17" s="9">
        <f t="shared" si="159"/>
        <v>650.0000040000001</v>
      </c>
      <c r="DT17" s="9">
        <v>541666.67000000004</v>
      </c>
      <c r="DU17" s="9">
        <f t="shared" si="160"/>
        <v>108333.33400000002</v>
      </c>
      <c r="DV17" s="10">
        <f t="shared" si="94"/>
        <v>650000.00400000007</v>
      </c>
      <c r="DW17" s="12">
        <f t="shared" si="95"/>
        <v>241666.67</v>
      </c>
    </row>
    <row r="18" spans="1:127" s="11" customFormat="1" x14ac:dyDescent="0.25">
      <c r="A18" s="32">
        <v>13</v>
      </c>
      <c r="B18" s="33" t="s">
        <v>38</v>
      </c>
      <c r="C18" s="34" t="s">
        <v>39</v>
      </c>
      <c r="D18" s="35">
        <v>40</v>
      </c>
      <c r="E18" s="35">
        <v>9500</v>
      </c>
      <c r="F18" s="36">
        <f t="shared" si="8"/>
        <v>380000</v>
      </c>
      <c r="G18" s="7">
        <f t="shared" si="9"/>
        <v>0</v>
      </c>
      <c r="H18" s="9">
        <f t="shared" si="119"/>
        <v>0</v>
      </c>
      <c r="I18" s="9"/>
      <c r="J18" s="9">
        <f t="shared" si="11"/>
        <v>0</v>
      </c>
      <c r="K18" s="10">
        <f t="shared" si="12"/>
        <v>0</v>
      </c>
      <c r="L18" s="7">
        <f t="shared" si="13"/>
        <v>0</v>
      </c>
      <c r="M18" s="9">
        <f t="shared" si="120"/>
        <v>0</v>
      </c>
      <c r="N18" s="9"/>
      <c r="O18" s="9">
        <f t="shared" si="121"/>
        <v>0</v>
      </c>
      <c r="P18" s="10">
        <f t="shared" si="16"/>
        <v>0</v>
      </c>
      <c r="Q18" s="7">
        <f t="shared" si="17"/>
        <v>0</v>
      </c>
      <c r="R18" s="9">
        <f t="shared" si="122"/>
        <v>0</v>
      </c>
      <c r="S18" s="9"/>
      <c r="T18" s="9">
        <f t="shared" si="123"/>
        <v>0</v>
      </c>
      <c r="U18" s="10">
        <f t="shared" si="20"/>
        <v>0</v>
      </c>
      <c r="V18" s="7">
        <f t="shared" si="0"/>
        <v>0</v>
      </c>
      <c r="W18" s="9">
        <f t="shared" si="1"/>
        <v>0</v>
      </c>
      <c r="X18" s="9"/>
      <c r="Y18" s="9">
        <f t="shared" si="117"/>
        <v>0</v>
      </c>
      <c r="Z18" s="10">
        <f t="shared" si="3"/>
        <v>0</v>
      </c>
      <c r="AA18" s="7">
        <f t="shared" si="4"/>
        <v>0</v>
      </c>
      <c r="AB18" s="9">
        <f t="shared" si="5"/>
        <v>0</v>
      </c>
      <c r="AC18" s="9"/>
      <c r="AD18" s="9">
        <f t="shared" si="118"/>
        <v>0</v>
      </c>
      <c r="AE18" s="10">
        <f t="shared" si="7"/>
        <v>0</v>
      </c>
      <c r="AF18" s="7">
        <f t="shared" si="21"/>
        <v>0</v>
      </c>
      <c r="AG18" s="9">
        <f t="shared" si="124"/>
        <v>0</v>
      </c>
      <c r="AH18" s="9"/>
      <c r="AI18" s="9">
        <f t="shared" si="125"/>
        <v>0</v>
      </c>
      <c r="AJ18" s="10">
        <f t="shared" si="24"/>
        <v>0</v>
      </c>
      <c r="AK18" s="7">
        <f t="shared" si="25"/>
        <v>0</v>
      </c>
      <c r="AL18" s="9">
        <f t="shared" si="126"/>
        <v>0</v>
      </c>
      <c r="AM18" s="9"/>
      <c r="AN18" s="9">
        <f t="shared" si="127"/>
        <v>0</v>
      </c>
      <c r="AO18" s="10">
        <f t="shared" si="28"/>
        <v>0</v>
      </c>
      <c r="AP18" s="7">
        <f t="shared" si="29"/>
        <v>0</v>
      </c>
      <c r="AQ18" s="9">
        <f t="shared" si="128"/>
        <v>0</v>
      </c>
      <c r="AR18" s="9"/>
      <c r="AS18" s="9">
        <f t="shared" si="129"/>
        <v>0</v>
      </c>
      <c r="AT18" s="10">
        <f t="shared" si="32"/>
        <v>0</v>
      </c>
      <c r="AU18" s="7">
        <f t="shared" si="33"/>
        <v>15000</v>
      </c>
      <c r="AV18" s="9">
        <f t="shared" si="130"/>
        <v>15000</v>
      </c>
      <c r="AW18" s="9">
        <v>600000</v>
      </c>
      <c r="AX18" s="9">
        <v>0</v>
      </c>
      <c r="AY18" s="10">
        <f t="shared" si="35"/>
        <v>600000</v>
      </c>
      <c r="AZ18" s="7">
        <f t="shared" si="36"/>
        <v>33333.333250000003</v>
      </c>
      <c r="BA18" s="9">
        <f t="shared" si="131"/>
        <v>39999.999900000003</v>
      </c>
      <c r="BB18" s="9">
        <v>1333333.33</v>
      </c>
      <c r="BC18" s="9">
        <f t="shared" si="132"/>
        <v>266666.66600000003</v>
      </c>
      <c r="BD18" s="10">
        <f t="shared" si="39"/>
        <v>1599999.996</v>
      </c>
      <c r="BE18" s="7">
        <f t="shared" si="40"/>
        <v>0</v>
      </c>
      <c r="BF18" s="9">
        <f t="shared" si="133"/>
        <v>0</v>
      </c>
      <c r="BG18" s="9"/>
      <c r="BH18" s="9">
        <f t="shared" si="134"/>
        <v>0</v>
      </c>
      <c r="BI18" s="10">
        <f t="shared" si="43"/>
        <v>0</v>
      </c>
      <c r="BJ18" s="7">
        <f t="shared" si="44"/>
        <v>0</v>
      </c>
      <c r="BK18" s="9">
        <f t="shared" si="135"/>
        <v>0</v>
      </c>
      <c r="BL18" s="9"/>
      <c r="BM18" s="9">
        <f t="shared" si="136"/>
        <v>0</v>
      </c>
      <c r="BN18" s="10">
        <f t="shared" si="47"/>
        <v>0</v>
      </c>
      <c r="BO18" s="7">
        <f t="shared" si="48"/>
        <v>0</v>
      </c>
      <c r="BP18" s="9">
        <f t="shared" si="137"/>
        <v>0</v>
      </c>
      <c r="BQ18" s="9"/>
      <c r="BR18" s="9">
        <f t="shared" si="138"/>
        <v>0</v>
      </c>
      <c r="BS18" s="10">
        <f t="shared" si="51"/>
        <v>0</v>
      </c>
      <c r="BT18" s="7">
        <f t="shared" si="52"/>
        <v>0</v>
      </c>
      <c r="BU18" s="9">
        <f t="shared" si="139"/>
        <v>0</v>
      </c>
      <c r="BV18" s="9"/>
      <c r="BW18" s="9">
        <f t="shared" si="140"/>
        <v>0</v>
      </c>
      <c r="BX18" s="10">
        <f t="shared" si="55"/>
        <v>0</v>
      </c>
      <c r="BY18" s="7">
        <f t="shared" si="56"/>
        <v>0</v>
      </c>
      <c r="BZ18" s="9">
        <f t="shared" si="141"/>
        <v>0</v>
      </c>
      <c r="CA18" s="9"/>
      <c r="CB18" s="9">
        <f t="shared" si="142"/>
        <v>0</v>
      </c>
      <c r="CC18" s="10">
        <f t="shared" si="59"/>
        <v>0</v>
      </c>
      <c r="CD18" s="7">
        <f t="shared" si="60"/>
        <v>0</v>
      </c>
      <c r="CE18" s="9">
        <f t="shared" si="143"/>
        <v>0</v>
      </c>
      <c r="CF18" s="9"/>
      <c r="CG18" s="9">
        <f t="shared" si="144"/>
        <v>0</v>
      </c>
      <c r="CH18" s="10">
        <f t="shared" si="63"/>
        <v>0</v>
      </c>
      <c r="CI18" s="16">
        <f t="shared" si="64"/>
        <v>10750</v>
      </c>
      <c r="CJ18" s="17">
        <f t="shared" si="145"/>
        <v>12900</v>
      </c>
      <c r="CK18" s="17">
        <v>430000</v>
      </c>
      <c r="CL18" s="17">
        <f t="shared" si="146"/>
        <v>86000</v>
      </c>
      <c r="CM18" s="18">
        <f t="shared" si="67"/>
        <v>516000</v>
      </c>
      <c r="CN18" s="7">
        <f t="shared" si="68"/>
        <v>16666.66675</v>
      </c>
      <c r="CO18" s="9">
        <f t="shared" si="147"/>
        <v>20000.000100000001</v>
      </c>
      <c r="CP18" s="9">
        <v>666666.67000000004</v>
      </c>
      <c r="CQ18" s="9">
        <f t="shared" si="148"/>
        <v>133333.334</v>
      </c>
      <c r="CR18" s="10">
        <f t="shared" si="71"/>
        <v>800000.00400000007</v>
      </c>
      <c r="CS18" s="7">
        <f t="shared" si="72"/>
        <v>0</v>
      </c>
      <c r="CT18" s="9">
        <f t="shared" si="149"/>
        <v>0</v>
      </c>
      <c r="CU18" s="9"/>
      <c r="CV18" s="9">
        <f t="shared" si="150"/>
        <v>0</v>
      </c>
      <c r="CW18" s="10">
        <f t="shared" si="75"/>
        <v>0</v>
      </c>
      <c r="CX18" s="7">
        <f t="shared" si="76"/>
        <v>0</v>
      </c>
      <c r="CY18" s="9">
        <f t="shared" si="151"/>
        <v>0</v>
      </c>
      <c r="CZ18" s="9"/>
      <c r="DA18" s="9">
        <f t="shared" si="152"/>
        <v>0</v>
      </c>
      <c r="DB18" s="10">
        <f t="shared" si="79"/>
        <v>0</v>
      </c>
      <c r="DC18" s="7">
        <f t="shared" si="80"/>
        <v>0</v>
      </c>
      <c r="DD18" s="9">
        <f t="shared" si="153"/>
        <v>0</v>
      </c>
      <c r="DE18" s="9"/>
      <c r="DF18" s="9">
        <f t="shared" si="154"/>
        <v>0</v>
      </c>
      <c r="DG18" s="10">
        <f t="shared" si="82"/>
        <v>0</v>
      </c>
      <c r="DH18" s="7">
        <f t="shared" si="83"/>
        <v>0</v>
      </c>
      <c r="DI18" s="9">
        <f t="shared" si="155"/>
        <v>0</v>
      </c>
      <c r="DJ18" s="9"/>
      <c r="DK18" s="9">
        <f t="shared" si="156"/>
        <v>0</v>
      </c>
      <c r="DL18" s="10">
        <f t="shared" si="86"/>
        <v>0</v>
      </c>
      <c r="DM18" s="7">
        <f t="shared" si="87"/>
        <v>0</v>
      </c>
      <c r="DN18" s="9">
        <f t="shared" si="157"/>
        <v>0</v>
      </c>
      <c r="DO18" s="9"/>
      <c r="DP18" s="9">
        <f t="shared" si="158"/>
        <v>0</v>
      </c>
      <c r="DQ18" s="10">
        <f t="shared" si="90"/>
        <v>0</v>
      </c>
      <c r="DR18" s="7">
        <f t="shared" si="91"/>
        <v>0</v>
      </c>
      <c r="DS18" s="9">
        <f t="shared" si="159"/>
        <v>0</v>
      </c>
      <c r="DT18" s="9"/>
      <c r="DU18" s="9">
        <f t="shared" si="160"/>
        <v>0</v>
      </c>
      <c r="DV18" s="10">
        <f t="shared" si="94"/>
        <v>0</v>
      </c>
      <c r="DW18" s="12">
        <f t="shared" si="95"/>
        <v>430000</v>
      </c>
    </row>
    <row r="19" spans="1:127" s="11" customFormat="1" x14ac:dyDescent="0.25">
      <c r="A19" s="27">
        <v>14</v>
      </c>
      <c r="B19" s="28" t="s">
        <v>40</v>
      </c>
      <c r="C19" s="29" t="s">
        <v>41</v>
      </c>
      <c r="D19" s="30">
        <v>3000</v>
      </c>
      <c r="E19" s="30">
        <v>150</v>
      </c>
      <c r="F19" s="31">
        <f t="shared" si="8"/>
        <v>450000</v>
      </c>
      <c r="G19" s="7">
        <f t="shared" si="9"/>
        <v>354.16666666666669</v>
      </c>
      <c r="H19" s="9">
        <f t="shared" si="119"/>
        <v>425</v>
      </c>
      <c r="I19" s="9">
        <v>1062500</v>
      </c>
      <c r="J19" s="9">
        <f t="shared" si="11"/>
        <v>212500</v>
      </c>
      <c r="K19" s="10">
        <f t="shared" si="12"/>
        <v>1275000</v>
      </c>
      <c r="L19" s="7">
        <f t="shared" si="13"/>
        <v>0</v>
      </c>
      <c r="M19" s="9">
        <f t="shared" si="120"/>
        <v>0</v>
      </c>
      <c r="N19" s="9"/>
      <c r="O19" s="9">
        <f t="shared" si="121"/>
        <v>0</v>
      </c>
      <c r="P19" s="10">
        <f t="shared" si="16"/>
        <v>0</v>
      </c>
      <c r="Q19" s="7">
        <f t="shared" si="17"/>
        <v>208</v>
      </c>
      <c r="R19" s="9">
        <f t="shared" si="122"/>
        <v>249.6</v>
      </c>
      <c r="S19" s="9">
        <v>624000</v>
      </c>
      <c r="T19" s="9">
        <f t="shared" si="123"/>
        <v>124800</v>
      </c>
      <c r="U19" s="10">
        <f t="shared" si="20"/>
        <v>748800</v>
      </c>
      <c r="V19" s="7">
        <f t="shared" si="0"/>
        <v>0</v>
      </c>
      <c r="W19" s="9">
        <f t="shared" si="1"/>
        <v>0</v>
      </c>
      <c r="X19" s="9"/>
      <c r="Y19" s="9">
        <f t="shared" si="117"/>
        <v>0</v>
      </c>
      <c r="Z19" s="10">
        <f t="shared" si="3"/>
        <v>0</v>
      </c>
      <c r="AA19" s="7">
        <f t="shared" si="4"/>
        <v>0</v>
      </c>
      <c r="AB19" s="9">
        <f t="shared" si="5"/>
        <v>0</v>
      </c>
      <c r="AC19" s="9"/>
      <c r="AD19" s="9">
        <f t="shared" si="118"/>
        <v>0</v>
      </c>
      <c r="AE19" s="10">
        <f t="shared" si="7"/>
        <v>0</v>
      </c>
      <c r="AF19" s="7">
        <f t="shared" si="21"/>
        <v>0</v>
      </c>
      <c r="AG19" s="9">
        <f t="shared" si="124"/>
        <v>0</v>
      </c>
      <c r="AH19" s="9"/>
      <c r="AI19" s="9">
        <f t="shared" si="125"/>
        <v>0</v>
      </c>
      <c r="AJ19" s="10">
        <f t="shared" si="24"/>
        <v>0</v>
      </c>
      <c r="AK19" s="7">
        <f t="shared" si="25"/>
        <v>0</v>
      </c>
      <c r="AL19" s="9">
        <f t="shared" si="126"/>
        <v>0</v>
      </c>
      <c r="AM19" s="9"/>
      <c r="AN19" s="9">
        <f t="shared" si="127"/>
        <v>0</v>
      </c>
      <c r="AO19" s="10">
        <f t="shared" si="28"/>
        <v>0</v>
      </c>
      <c r="AP19" s="7">
        <f t="shared" si="29"/>
        <v>0</v>
      </c>
      <c r="AQ19" s="9">
        <f t="shared" si="128"/>
        <v>0</v>
      </c>
      <c r="AR19" s="9"/>
      <c r="AS19" s="9">
        <f t="shared" si="129"/>
        <v>0</v>
      </c>
      <c r="AT19" s="10">
        <f t="shared" si="32"/>
        <v>0</v>
      </c>
      <c r="AU19" s="7">
        <f t="shared" si="33"/>
        <v>500</v>
      </c>
      <c r="AV19" s="9">
        <f t="shared" si="130"/>
        <v>500</v>
      </c>
      <c r="AW19" s="9">
        <v>1500000</v>
      </c>
      <c r="AX19" s="9">
        <v>0</v>
      </c>
      <c r="AY19" s="10">
        <f t="shared" si="35"/>
        <v>1500000</v>
      </c>
      <c r="AZ19" s="16">
        <f t="shared" si="36"/>
        <v>207</v>
      </c>
      <c r="BA19" s="17">
        <f t="shared" si="131"/>
        <v>248.4</v>
      </c>
      <c r="BB19" s="17">
        <v>621000</v>
      </c>
      <c r="BC19" s="17">
        <f t="shared" si="132"/>
        <v>124200</v>
      </c>
      <c r="BD19" s="18">
        <f t="shared" si="39"/>
        <v>745200</v>
      </c>
      <c r="BE19" s="7">
        <f t="shared" si="40"/>
        <v>0</v>
      </c>
      <c r="BF19" s="9">
        <f t="shared" si="133"/>
        <v>0</v>
      </c>
      <c r="BG19" s="9"/>
      <c r="BH19" s="9">
        <f t="shared" si="134"/>
        <v>0</v>
      </c>
      <c r="BI19" s="10">
        <f t="shared" si="43"/>
        <v>0</v>
      </c>
      <c r="BJ19" s="7">
        <f t="shared" si="44"/>
        <v>276.66666666666669</v>
      </c>
      <c r="BK19" s="9">
        <f t="shared" si="135"/>
        <v>332</v>
      </c>
      <c r="BL19" s="9">
        <v>830000</v>
      </c>
      <c r="BM19" s="9">
        <f t="shared" si="136"/>
        <v>166000</v>
      </c>
      <c r="BN19" s="10">
        <f t="shared" si="47"/>
        <v>996000</v>
      </c>
      <c r="BO19" s="7">
        <f t="shared" si="48"/>
        <v>0</v>
      </c>
      <c r="BP19" s="9">
        <f t="shared" si="137"/>
        <v>0</v>
      </c>
      <c r="BQ19" s="9"/>
      <c r="BR19" s="9">
        <f t="shared" si="138"/>
        <v>0</v>
      </c>
      <c r="BS19" s="10">
        <f t="shared" si="51"/>
        <v>0</v>
      </c>
      <c r="BT19" s="7">
        <f t="shared" si="52"/>
        <v>0</v>
      </c>
      <c r="BU19" s="9">
        <f t="shared" si="139"/>
        <v>0</v>
      </c>
      <c r="BV19" s="9"/>
      <c r="BW19" s="9">
        <f t="shared" si="140"/>
        <v>0</v>
      </c>
      <c r="BX19" s="10">
        <f t="shared" si="55"/>
        <v>0</v>
      </c>
      <c r="BY19" s="7">
        <f t="shared" si="56"/>
        <v>0</v>
      </c>
      <c r="BZ19" s="9">
        <f t="shared" si="141"/>
        <v>0</v>
      </c>
      <c r="CA19" s="9"/>
      <c r="CB19" s="9">
        <f t="shared" si="142"/>
        <v>0</v>
      </c>
      <c r="CC19" s="10">
        <f t="shared" si="59"/>
        <v>0</v>
      </c>
      <c r="CD19" s="7">
        <f t="shared" si="60"/>
        <v>0</v>
      </c>
      <c r="CE19" s="9">
        <f t="shared" si="143"/>
        <v>0</v>
      </c>
      <c r="CF19" s="9"/>
      <c r="CG19" s="9">
        <f t="shared" si="144"/>
        <v>0</v>
      </c>
      <c r="CH19" s="10">
        <f t="shared" si="63"/>
        <v>0</v>
      </c>
      <c r="CI19" s="7">
        <f t="shared" si="64"/>
        <v>325</v>
      </c>
      <c r="CJ19" s="9">
        <f t="shared" si="145"/>
        <v>390</v>
      </c>
      <c r="CK19" s="9">
        <v>975000</v>
      </c>
      <c r="CL19" s="9">
        <f t="shared" si="146"/>
        <v>195000</v>
      </c>
      <c r="CM19" s="10">
        <f t="shared" si="67"/>
        <v>1170000</v>
      </c>
      <c r="CN19" s="7">
        <f t="shared" si="68"/>
        <v>16666.666666666668</v>
      </c>
      <c r="CO19" s="9">
        <f t="shared" si="147"/>
        <v>20000</v>
      </c>
      <c r="CP19" s="9">
        <v>50000000</v>
      </c>
      <c r="CQ19" s="9">
        <f t="shared" si="148"/>
        <v>10000000</v>
      </c>
      <c r="CR19" s="10">
        <f t="shared" si="71"/>
        <v>60000000</v>
      </c>
      <c r="CS19" s="7">
        <f t="shared" si="72"/>
        <v>0</v>
      </c>
      <c r="CT19" s="9">
        <f t="shared" si="149"/>
        <v>0</v>
      </c>
      <c r="CU19" s="9"/>
      <c r="CV19" s="9">
        <f t="shared" si="150"/>
        <v>0</v>
      </c>
      <c r="CW19" s="10">
        <f t="shared" si="75"/>
        <v>0</v>
      </c>
      <c r="CX19" s="7">
        <f t="shared" si="76"/>
        <v>0</v>
      </c>
      <c r="CY19" s="9">
        <f t="shared" si="151"/>
        <v>0</v>
      </c>
      <c r="CZ19" s="9"/>
      <c r="DA19" s="9">
        <f t="shared" si="152"/>
        <v>0</v>
      </c>
      <c r="DB19" s="10">
        <f t="shared" si="79"/>
        <v>0</v>
      </c>
      <c r="DC19" s="7">
        <f t="shared" si="80"/>
        <v>0</v>
      </c>
      <c r="DD19" s="9">
        <f t="shared" si="153"/>
        <v>0</v>
      </c>
      <c r="DE19" s="9"/>
      <c r="DF19" s="9">
        <f t="shared" si="154"/>
        <v>0</v>
      </c>
      <c r="DG19" s="10">
        <f t="shared" si="82"/>
        <v>0</v>
      </c>
      <c r="DH19" s="7">
        <f t="shared" si="83"/>
        <v>0</v>
      </c>
      <c r="DI19" s="9">
        <f t="shared" si="155"/>
        <v>0</v>
      </c>
      <c r="DJ19" s="9"/>
      <c r="DK19" s="9">
        <f t="shared" si="156"/>
        <v>0</v>
      </c>
      <c r="DL19" s="10">
        <f t="shared" si="86"/>
        <v>0</v>
      </c>
      <c r="DM19" s="7">
        <f t="shared" si="87"/>
        <v>0</v>
      </c>
      <c r="DN19" s="9">
        <f t="shared" si="157"/>
        <v>0</v>
      </c>
      <c r="DO19" s="9"/>
      <c r="DP19" s="9">
        <f t="shared" si="158"/>
        <v>0</v>
      </c>
      <c r="DQ19" s="10">
        <f t="shared" si="90"/>
        <v>0</v>
      </c>
      <c r="DR19" s="7">
        <f t="shared" si="91"/>
        <v>458.33333333333331</v>
      </c>
      <c r="DS19" s="9">
        <f t="shared" si="159"/>
        <v>550</v>
      </c>
      <c r="DT19" s="9">
        <v>1375000</v>
      </c>
      <c r="DU19" s="9">
        <f t="shared" si="160"/>
        <v>275000</v>
      </c>
      <c r="DV19" s="10">
        <f t="shared" si="94"/>
        <v>1650000</v>
      </c>
      <c r="DW19" s="12">
        <f t="shared" si="95"/>
        <v>621000</v>
      </c>
    </row>
    <row r="20" spans="1:127" s="11" customFormat="1" x14ac:dyDescent="0.25">
      <c r="A20" s="19">
        <v>15</v>
      </c>
      <c r="B20" s="20" t="s">
        <v>42</v>
      </c>
      <c r="C20" s="21" t="s">
        <v>43</v>
      </c>
      <c r="D20" s="22">
        <v>500</v>
      </c>
      <c r="E20" s="22">
        <v>300</v>
      </c>
      <c r="F20" s="23">
        <f t="shared" si="8"/>
        <v>150000</v>
      </c>
      <c r="G20" s="7">
        <f t="shared" si="9"/>
        <v>1208.3333400000001</v>
      </c>
      <c r="H20" s="9">
        <f t="shared" si="119"/>
        <v>1450.0000080000002</v>
      </c>
      <c r="I20" s="9">
        <v>604166.67000000004</v>
      </c>
      <c r="J20" s="9">
        <f t="shared" si="11"/>
        <v>120833.33400000002</v>
      </c>
      <c r="K20" s="10">
        <f t="shared" si="12"/>
        <v>725000.00400000007</v>
      </c>
      <c r="L20" s="7">
        <f t="shared" si="13"/>
        <v>0</v>
      </c>
      <c r="M20" s="9">
        <f t="shared" si="120"/>
        <v>0</v>
      </c>
      <c r="N20" s="9"/>
      <c r="O20" s="9">
        <f t="shared" si="121"/>
        <v>0</v>
      </c>
      <c r="P20" s="10">
        <f t="shared" si="16"/>
        <v>0</v>
      </c>
      <c r="Q20" s="7">
        <f t="shared" si="17"/>
        <v>0</v>
      </c>
      <c r="R20" s="9">
        <f t="shared" si="122"/>
        <v>0</v>
      </c>
      <c r="S20" s="9"/>
      <c r="T20" s="9">
        <f t="shared" si="123"/>
        <v>0</v>
      </c>
      <c r="U20" s="10">
        <f t="shared" si="20"/>
        <v>0</v>
      </c>
      <c r="V20" s="16">
        <f t="shared" si="0"/>
        <v>250</v>
      </c>
      <c r="W20" s="17">
        <f t="shared" si="1"/>
        <v>300</v>
      </c>
      <c r="X20" s="17">
        <v>125000</v>
      </c>
      <c r="Y20" s="17">
        <f t="shared" si="117"/>
        <v>25000</v>
      </c>
      <c r="Z20" s="18">
        <f t="shared" si="3"/>
        <v>150000</v>
      </c>
      <c r="AA20" s="7">
        <f t="shared" si="4"/>
        <v>0</v>
      </c>
      <c r="AB20" s="9">
        <f t="shared" si="5"/>
        <v>0</v>
      </c>
      <c r="AC20" s="9"/>
      <c r="AD20" s="9">
        <f t="shared" si="118"/>
        <v>0</v>
      </c>
      <c r="AE20" s="10">
        <f t="shared" si="7"/>
        <v>0</v>
      </c>
      <c r="AF20" s="7">
        <f t="shared" si="21"/>
        <v>0</v>
      </c>
      <c r="AG20" s="9">
        <f t="shared" si="124"/>
        <v>0</v>
      </c>
      <c r="AH20" s="9"/>
      <c r="AI20" s="9">
        <f t="shared" si="125"/>
        <v>0</v>
      </c>
      <c r="AJ20" s="10">
        <f t="shared" si="24"/>
        <v>0</v>
      </c>
      <c r="AK20" s="7">
        <f t="shared" si="25"/>
        <v>0</v>
      </c>
      <c r="AL20" s="9">
        <f t="shared" si="126"/>
        <v>0</v>
      </c>
      <c r="AM20" s="9"/>
      <c r="AN20" s="9">
        <f t="shared" si="127"/>
        <v>0</v>
      </c>
      <c r="AO20" s="10">
        <f t="shared" si="28"/>
        <v>0</v>
      </c>
      <c r="AP20" s="7">
        <f t="shared" si="29"/>
        <v>958.33334000000002</v>
      </c>
      <c r="AQ20" s="9">
        <f t="shared" si="128"/>
        <v>1150.000008</v>
      </c>
      <c r="AR20" s="9">
        <v>479166.67</v>
      </c>
      <c r="AS20" s="9">
        <f t="shared" si="129"/>
        <v>95833.334000000003</v>
      </c>
      <c r="AT20" s="10">
        <f t="shared" si="32"/>
        <v>575000.00399999996</v>
      </c>
      <c r="AU20" s="7">
        <f t="shared" si="33"/>
        <v>3000</v>
      </c>
      <c r="AV20" s="9">
        <f t="shared" si="130"/>
        <v>3000</v>
      </c>
      <c r="AW20" s="9">
        <v>1500000</v>
      </c>
      <c r="AX20" s="9">
        <v>0</v>
      </c>
      <c r="AY20" s="10">
        <f t="shared" si="35"/>
        <v>1500000</v>
      </c>
      <c r="AZ20" s="7">
        <f t="shared" si="36"/>
        <v>300</v>
      </c>
      <c r="BA20" s="9">
        <f t="shared" si="131"/>
        <v>360</v>
      </c>
      <c r="BB20" s="9">
        <v>150000</v>
      </c>
      <c r="BC20" s="9">
        <f t="shared" si="132"/>
        <v>30000</v>
      </c>
      <c r="BD20" s="10">
        <f t="shared" si="39"/>
        <v>180000</v>
      </c>
      <c r="BE20" s="7">
        <f t="shared" si="40"/>
        <v>0</v>
      </c>
      <c r="BF20" s="9">
        <f t="shared" si="133"/>
        <v>0</v>
      </c>
      <c r="BG20" s="9"/>
      <c r="BH20" s="9">
        <f t="shared" si="134"/>
        <v>0</v>
      </c>
      <c r="BI20" s="10">
        <f t="shared" si="43"/>
        <v>0</v>
      </c>
      <c r="BJ20" s="7">
        <f t="shared" si="44"/>
        <v>0</v>
      </c>
      <c r="BK20" s="9">
        <f t="shared" si="135"/>
        <v>0</v>
      </c>
      <c r="BL20" s="9"/>
      <c r="BM20" s="9">
        <f t="shared" si="136"/>
        <v>0</v>
      </c>
      <c r="BN20" s="10">
        <f t="shared" si="47"/>
        <v>0</v>
      </c>
      <c r="BO20" s="7">
        <f t="shared" si="48"/>
        <v>0</v>
      </c>
      <c r="BP20" s="9">
        <f t="shared" si="137"/>
        <v>0</v>
      </c>
      <c r="BQ20" s="9"/>
      <c r="BR20" s="9">
        <f t="shared" si="138"/>
        <v>0</v>
      </c>
      <c r="BS20" s="10">
        <f t="shared" si="51"/>
        <v>0</v>
      </c>
      <c r="BT20" s="7">
        <f t="shared" si="52"/>
        <v>833.33334000000002</v>
      </c>
      <c r="BU20" s="9">
        <f t="shared" si="139"/>
        <v>1000.0000079999999</v>
      </c>
      <c r="BV20" s="9">
        <v>416666.67</v>
      </c>
      <c r="BW20" s="9">
        <f t="shared" si="140"/>
        <v>83333.334000000003</v>
      </c>
      <c r="BX20" s="10">
        <f t="shared" si="55"/>
        <v>500000.00399999996</v>
      </c>
      <c r="BY20" s="7">
        <f t="shared" si="56"/>
        <v>0</v>
      </c>
      <c r="BZ20" s="9">
        <f t="shared" si="141"/>
        <v>0</v>
      </c>
      <c r="CA20" s="9"/>
      <c r="CB20" s="9">
        <f t="shared" si="142"/>
        <v>0</v>
      </c>
      <c r="CC20" s="10">
        <f t="shared" si="59"/>
        <v>0</v>
      </c>
      <c r="CD20" s="7">
        <f t="shared" si="60"/>
        <v>0</v>
      </c>
      <c r="CE20" s="9">
        <f t="shared" si="143"/>
        <v>0</v>
      </c>
      <c r="CF20" s="9"/>
      <c r="CG20" s="9">
        <f t="shared" si="144"/>
        <v>0</v>
      </c>
      <c r="CH20" s="10">
        <f t="shared" si="63"/>
        <v>0</v>
      </c>
      <c r="CI20" s="7">
        <f t="shared" si="64"/>
        <v>575</v>
      </c>
      <c r="CJ20" s="9">
        <f t="shared" si="145"/>
        <v>690</v>
      </c>
      <c r="CK20" s="9">
        <v>287500</v>
      </c>
      <c r="CL20" s="9">
        <f t="shared" si="146"/>
        <v>57500</v>
      </c>
      <c r="CM20" s="10">
        <f t="shared" si="67"/>
        <v>345000</v>
      </c>
      <c r="CN20" s="7">
        <f t="shared" si="68"/>
        <v>16666.666659999999</v>
      </c>
      <c r="CO20" s="9">
        <f t="shared" si="147"/>
        <v>19999.999991999997</v>
      </c>
      <c r="CP20" s="9">
        <v>8333333.3300000001</v>
      </c>
      <c r="CQ20" s="9">
        <f t="shared" si="148"/>
        <v>1666666.6660000002</v>
      </c>
      <c r="CR20" s="10">
        <f t="shared" si="71"/>
        <v>9999999.9959999993</v>
      </c>
      <c r="CS20" s="7">
        <f t="shared" si="72"/>
        <v>0</v>
      </c>
      <c r="CT20" s="9">
        <f t="shared" si="149"/>
        <v>0</v>
      </c>
      <c r="CU20" s="9"/>
      <c r="CV20" s="9">
        <f t="shared" si="150"/>
        <v>0</v>
      </c>
      <c r="CW20" s="10">
        <f t="shared" si="75"/>
        <v>0</v>
      </c>
      <c r="CX20" s="7">
        <f t="shared" si="76"/>
        <v>0</v>
      </c>
      <c r="CY20" s="9">
        <f t="shared" si="151"/>
        <v>0</v>
      </c>
      <c r="CZ20" s="9"/>
      <c r="DA20" s="9">
        <f t="shared" si="152"/>
        <v>0</v>
      </c>
      <c r="DB20" s="10">
        <f t="shared" si="79"/>
        <v>0</v>
      </c>
      <c r="DC20" s="7">
        <f t="shared" si="80"/>
        <v>890</v>
      </c>
      <c r="DD20" s="9">
        <f t="shared" si="153"/>
        <v>890</v>
      </c>
      <c r="DE20" s="9">
        <v>445000</v>
      </c>
      <c r="DF20" s="9">
        <v>0</v>
      </c>
      <c r="DG20" s="10">
        <f t="shared" si="82"/>
        <v>445000</v>
      </c>
      <c r="DH20" s="7">
        <f t="shared" si="83"/>
        <v>0</v>
      </c>
      <c r="DI20" s="9">
        <f t="shared" si="155"/>
        <v>0</v>
      </c>
      <c r="DJ20" s="9"/>
      <c r="DK20" s="9">
        <f t="shared" si="156"/>
        <v>0</v>
      </c>
      <c r="DL20" s="10">
        <f t="shared" si="86"/>
        <v>0</v>
      </c>
      <c r="DM20" s="7">
        <f t="shared" si="87"/>
        <v>0</v>
      </c>
      <c r="DN20" s="9">
        <f t="shared" si="157"/>
        <v>0</v>
      </c>
      <c r="DO20" s="9"/>
      <c r="DP20" s="9">
        <f t="shared" si="158"/>
        <v>0</v>
      </c>
      <c r="DQ20" s="10">
        <f t="shared" si="90"/>
        <v>0</v>
      </c>
      <c r="DR20" s="7">
        <f t="shared" si="91"/>
        <v>1208.3333400000001</v>
      </c>
      <c r="DS20" s="9">
        <f t="shared" si="159"/>
        <v>1450.0000080000002</v>
      </c>
      <c r="DT20" s="9">
        <v>604166.67000000004</v>
      </c>
      <c r="DU20" s="9">
        <f t="shared" si="160"/>
        <v>120833.33400000002</v>
      </c>
      <c r="DV20" s="10">
        <f t="shared" si="94"/>
        <v>725000.00400000007</v>
      </c>
      <c r="DW20" s="12">
        <f t="shared" si="95"/>
        <v>125000</v>
      </c>
    </row>
    <row r="21" spans="1:127" s="11" customFormat="1" x14ac:dyDescent="0.25">
      <c r="A21" s="19">
        <v>16</v>
      </c>
      <c r="B21" s="20" t="s">
        <v>44</v>
      </c>
      <c r="C21" s="21" t="s">
        <v>45</v>
      </c>
      <c r="D21" s="22">
        <v>200</v>
      </c>
      <c r="E21" s="22">
        <v>300</v>
      </c>
      <c r="F21" s="23">
        <f t="shared" si="8"/>
        <v>60000</v>
      </c>
      <c r="G21" s="7">
        <f t="shared" si="9"/>
        <v>233.33335</v>
      </c>
      <c r="H21" s="9">
        <f t="shared" si="119"/>
        <v>280.00002000000001</v>
      </c>
      <c r="I21" s="9">
        <v>46666.67</v>
      </c>
      <c r="J21" s="9">
        <f t="shared" si="11"/>
        <v>9333.3340000000007</v>
      </c>
      <c r="K21" s="10">
        <f t="shared" si="12"/>
        <v>56000.004000000001</v>
      </c>
      <c r="L21" s="7">
        <f t="shared" si="13"/>
        <v>0</v>
      </c>
      <c r="M21" s="9">
        <f t="shared" si="120"/>
        <v>0</v>
      </c>
      <c r="N21" s="9"/>
      <c r="O21" s="9">
        <f t="shared" si="121"/>
        <v>0</v>
      </c>
      <c r="P21" s="10">
        <f t="shared" si="16"/>
        <v>0</v>
      </c>
      <c r="Q21" s="7">
        <f t="shared" si="17"/>
        <v>250</v>
      </c>
      <c r="R21" s="9">
        <f t="shared" si="122"/>
        <v>300</v>
      </c>
      <c r="S21" s="9">
        <v>50000</v>
      </c>
      <c r="T21" s="9">
        <f t="shared" si="123"/>
        <v>10000</v>
      </c>
      <c r="U21" s="10">
        <f t="shared" si="20"/>
        <v>60000</v>
      </c>
      <c r="V21" s="7">
        <f t="shared" si="0"/>
        <v>250</v>
      </c>
      <c r="W21" s="9">
        <f t="shared" si="1"/>
        <v>300</v>
      </c>
      <c r="X21" s="9">
        <v>50000</v>
      </c>
      <c r="Y21" s="9">
        <f t="shared" si="117"/>
        <v>10000</v>
      </c>
      <c r="Z21" s="10">
        <f t="shared" si="3"/>
        <v>60000</v>
      </c>
      <c r="AA21" s="7">
        <f t="shared" si="4"/>
        <v>0</v>
      </c>
      <c r="AB21" s="9">
        <f t="shared" si="5"/>
        <v>0</v>
      </c>
      <c r="AC21" s="9"/>
      <c r="AD21" s="9">
        <f t="shared" si="118"/>
        <v>0</v>
      </c>
      <c r="AE21" s="10">
        <f t="shared" si="7"/>
        <v>0</v>
      </c>
      <c r="AF21" s="7">
        <f t="shared" si="21"/>
        <v>0</v>
      </c>
      <c r="AG21" s="9">
        <f t="shared" si="124"/>
        <v>0</v>
      </c>
      <c r="AH21" s="9"/>
      <c r="AI21" s="9">
        <f t="shared" si="125"/>
        <v>0</v>
      </c>
      <c r="AJ21" s="10">
        <f t="shared" si="24"/>
        <v>0</v>
      </c>
      <c r="AK21" s="7">
        <f t="shared" si="25"/>
        <v>0</v>
      </c>
      <c r="AL21" s="9">
        <f t="shared" si="126"/>
        <v>0</v>
      </c>
      <c r="AM21" s="9"/>
      <c r="AN21" s="9">
        <f t="shared" si="127"/>
        <v>0</v>
      </c>
      <c r="AO21" s="10">
        <f t="shared" si="28"/>
        <v>0</v>
      </c>
      <c r="AP21" s="7">
        <f t="shared" si="29"/>
        <v>233.33335</v>
      </c>
      <c r="AQ21" s="9">
        <f t="shared" si="128"/>
        <v>280.00002000000001</v>
      </c>
      <c r="AR21" s="9">
        <v>46666.67</v>
      </c>
      <c r="AS21" s="9">
        <f t="shared" si="129"/>
        <v>9333.3340000000007</v>
      </c>
      <c r="AT21" s="10">
        <f t="shared" si="32"/>
        <v>56000.004000000001</v>
      </c>
      <c r="AU21" s="7">
        <f t="shared" si="33"/>
        <v>1000</v>
      </c>
      <c r="AV21" s="9">
        <f t="shared" si="130"/>
        <v>1000</v>
      </c>
      <c r="AW21" s="9">
        <v>200000</v>
      </c>
      <c r="AX21" s="9">
        <v>0</v>
      </c>
      <c r="AY21" s="10">
        <f t="shared" si="35"/>
        <v>200000</v>
      </c>
      <c r="AZ21" s="16">
        <f t="shared" si="36"/>
        <v>100</v>
      </c>
      <c r="BA21" s="17">
        <f t="shared" si="131"/>
        <v>120</v>
      </c>
      <c r="BB21" s="17">
        <v>20000</v>
      </c>
      <c r="BC21" s="17">
        <f t="shared" si="132"/>
        <v>4000</v>
      </c>
      <c r="BD21" s="18">
        <f t="shared" si="39"/>
        <v>24000</v>
      </c>
      <c r="BE21" s="7">
        <f t="shared" si="40"/>
        <v>0</v>
      </c>
      <c r="BF21" s="9">
        <f t="shared" si="133"/>
        <v>0</v>
      </c>
      <c r="BG21" s="9"/>
      <c r="BH21" s="9">
        <f t="shared" si="134"/>
        <v>0</v>
      </c>
      <c r="BI21" s="10">
        <f t="shared" si="43"/>
        <v>0</v>
      </c>
      <c r="BJ21" s="7">
        <f t="shared" si="44"/>
        <v>0</v>
      </c>
      <c r="BK21" s="9">
        <f t="shared" si="135"/>
        <v>0</v>
      </c>
      <c r="BL21" s="9"/>
      <c r="BM21" s="9">
        <f t="shared" si="136"/>
        <v>0</v>
      </c>
      <c r="BN21" s="10">
        <f t="shared" si="47"/>
        <v>0</v>
      </c>
      <c r="BO21" s="7">
        <f t="shared" si="48"/>
        <v>0</v>
      </c>
      <c r="BP21" s="9">
        <f t="shared" si="137"/>
        <v>0</v>
      </c>
      <c r="BQ21" s="9"/>
      <c r="BR21" s="9">
        <f t="shared" si="138"/>
        <v>0</v>
      </c>
      <c r="BS21" s="10">
        <f t="shared" si="51"/>
        <v>0</v>
      </c>
      <c r="BT21" s="7">
        <f t="shared" si="52"/>
        <v>208.33335</v>
      </c>
      <c r="BU21" s="9">
        <f t="shared" si="139"/>
        <v>250.00002000000001</v>
      </c>
      <c r="BV21" s="9">
        <v>41666.67</v>
      </c>
      <c r="BW21" s="9">
        <f t="shared" si="140"/>
        <v>8333.3340000000007</v>
      </c>
      <c r="BX21" s="10">
        <f t="shared" si="55"/>
        <v>50000.004000000001</v>
      </c>
      <c r="BY21" s="7">
        <f t="shared" si="56"/>
        <v>0</v>
      </c>
      <c r="BZ21" s="9">
        <f t="shared" si="141"/>
        <v>0</v>
      </c>
      <c r="CA21" s="9"/>
      <c r="CB21" s="9">
        <f t="shared" si="142"/>
        <v>0</v>
      </c>
      <c r="CC21" s="10">
        <f t="shared" si="59"/>
        <v>0</v>
      </c>
      <c r="CD21" s="7">
        <f t="shared" si="60"/>
        <v>0</v>
      </c>
      <c r="CE21" s="9">
        <f t="shared" si="143"/>
        <v>0</v>
      </c>
      <c r="CF21" s="9"/>
      <c r="CG21" s="9">
        <f t="shared" si="144"/>
        <v>0</v>
      </c>
      <c r="CH21" s="10">
        <f t="shared" si="63"/>
        <v>0</v>
      </c>
      <c r="CI21" s="7">
        <f t="shared" si="64"/>
        <v>225</v>
      </c>
      <c r="CJ21" s="9">
        <f t="shared" si="145"/>
        <v>270</v>
      </c>
      <c r="CK21" s="9">
        <v>45000</v>
      </c>
      <c r="CL21" s="9">
        <f t="shared" si="146"/>
        <v>9000</v>
      </c>
      <c r="CM21" s="10">
        <f t="shared" si="67"/>
        <v>54000</v>
      </c>
      <c r="CN21" s="7">
        <f t="shared" si="68"/>
        <v>16666.666649999999</v>
      </c>
      <c r="CO21" s="9">
        <f t="shared" si="147"/>
        <v>19999.999980000001</v>
      </c>
      <c r="CP21" s="9">
        <v>3333333.33</v>
      </c>
      <c r="CQ21" s="9">
        <f t="shared" si="148"/>
        <v>666666.66600000008</v>
      </c>
      <c r="CR21" s="10">
        <f t="shared" si="71"/>
        <v>3999999.9960000003</v>
      </c>
      <c r="CS21" s="7">
        <f t="shared" si="72"/>
        <v>0</v>
      </c>
      <c r="CT21" s="9">
        <f t="shared" si="149"/>
        <v>0</v>
      </c>
      <c r="CU21" s="9"/>
      <c r="CV21" s="9">
        <f t="shared" si="150"/>
        <v>0</v>
      </c>
      <c r="CW21" s="10">
        <f t="shared" si="75"/>
        <v>0</v>
      </c>
      <c r="CX21" s="7">
        <f t="shared" si="76"/>
        <v>0</v>
      </c>
      <c r="CY21" s="9">
        <f t="shared" si="151"/>
        <v>0</v>
      </c>
      <c r="CZ21" s="9"/>
      <c r="DA21" s="9">
        <f t="shared" si="152"/>
        <v>0</v>
      </c>
      <c r="DB21" s="10">
        <f t="shared" si="79"/>
        <v>0</v>
      </c>
      <c r="DC21" s="7">
        <f t="shared" si="80"/>
        <v>180</v>
      </c>
      <c r="DD21" s="9">
        <f t="shared" si="153"/>
        <v>180</v>
      </c>
      <c r="DE21" s="9">
        <v>36000</v>
      </c>
      <c r="DF21" s="9">
        <v>0</v>
      </c>
      <c r="DG21" s="10">
        <f t="shared" si="82"/>
        <v>36000</v>
      </c>
      <c r="DH21" s="7">
        <f t="shared" si="83"/>
        <v>0</v>
      </c>
      <c r="DI21" s="9">
        <f t="shared" si="155"/>
        <v>0</v>
      </c>
      <c r="DJ21" s="9"/>
      <c r="DK21" s="9">
        <f t="shared" si="156"/>
        <v>0</v>
      </c>
      <c r="DL21" s="10">
        <f t="shared" si="86"/>
        <v>0</v>
      </c>
      <c r="DM21" s="7">
        <f t="shared" si="87"/>
        <v>0</v>
      </c>
      <c r="DN21" s="9">
        <f t="shared" si="157"/>
        <v>0</v>
      </c>
      <c r="DO21" s="9"/>
      <c r="DP21" s="9">
        <f t="shared" si="158"/>
        <v>0</v>
      </c>
      <c r="DQ21" s="10">
        <f t="shared" si="90"/>
        <v>0</v>
      </c>
      <c r="DR21" s="7">
        <f t="shared" si="91"/>
        <v>625</v>
      </c>
      <c r="DS21" s="9">
        <f t="shared" si="159"/>
        <v>750</v>
      </c>
      <c r="DT21" s="9">
        <v>125000</v>
      </c>
      <c r="DU21" s="9">
        <f t="shared" si="160"/>
        <v>25000</v>
      </c>
      <c r="DV21" s="10">
        <f t="shared" si="94"/>
        <v>150000</v>
      </c>
      <c r="DW21" s="12">
        <f t="shared" si="95"/>
        <v>20000</v>
      </c>
    </row>
    <row r="22" spans="1:127" s="11" customFormat="1" x14ac:dyDescent="0.25">
      <c r="A22" s="19">
        <v>17</v>
      </c>
      <c r="B22" s="20" t="s">
        <v>46</v>
      </c>
      <c r="C22" s="21" t="s">
        <v>47</v>
      </c>
      <c r="D22" s="22">
        <v>10000</v>
      </c>
      <c r="E22" s="22">
        <v>150</v>
      </c>
      <c r="F22" s="23">
        <f t="shared" si="8"/>
        <v>1500000</v>
      </c>
      <c r="G22" s="7">
        <f t="shared" si="9"/>
        <v>0</v>
      </c>
      <c r="H22" s="9">
        <f t="shared" si="119"/>
        <v>0</v>
      </c>
      <c r="I22" s="9"/>
      <c r="J22" s="9">
        <f t="shared" si="11"/>
        <v>0</v>
      </c>
      <c r="K22" s="10">
        <f t="shared" si="12"/>
        <v>0</v>
      </c>
      <c r="L22" s="7">
        <f t="shared" si="13"/>
        <v>0</v>
      </c>
      <c r="M22" s="9">
        <f t="shared" si="120"/>
        <v>0</v>
      </c>
      <c r="N22" s="9"/>
      <c r="O22" s="9">
        <f t="shared" si="121"/>
        <v>0</v>
      </c>
      <c r="P22" s="10">
        <f t="shared" si="16"/>
        <v>0</v>
      </c>
      <c r="Q22" s="7">
        <f t="shared" si="17"/>
        <v>0</v>
      </c>
      <c r="R22" s="9">
        <f t="shared" si="122"/>
        <v>0</v>
      </c>
      <c r="S22" s="9"/>
      <c r="T22" s="9">
        <f t="shared" si="123"/>
        <v>0</v>
      </c>
      <c r="U22" s="10">
        <f t="shared" si="20"/>
        <v>0</v>
      </c>
      <c r="V22" s="7">
        <f t="shared" si="0"/>
        <v>0</v>
      </c>
      <c r="W22" s="9">
        <f t="shared" si="1"/>
        <v>0</v>
      </c>
      <c r="X22" s="9"/>
      <c r="Y22" s="9">
        <f t="shared" si="117"/>
        <v>0</v>
      </c>
      <c r="Z22" s="10">
        <f t="shared" si="3"/>
        <v>0</v>
      </c>
      <c r="AA22" s="7">
        <f t="shared" si="4"/>
        <v>0</v>
      </c>
      <c r="AB22" s="9">
        <f t="shared" si="5"/>
        <v>0</v>
      </c>
      <c r="AC22" s="9"/>
      <c r="AD22" s="9">
        <f t="shared" si="118"/>
        <v>0</v>
      </c>
      <c r="AE22" s="10">
        <f t="shared" si="7"/>
        <v>0</v>
      </c>
      <c r="AF22" s="7">
        <f t="shared" si="21"/>
        <v>0</v>
      </c>
      <c r="AG22" s="9">
        <f t="shared" si="124"/>
        <v>0</v>
      </c>
      <c r="AH22" s="9"/>
      <c r="AI22" s="9">
        <f t="shared" si="125"/>
        <v>0</v>
      </c>
      <c r="AJ22" s="10">
        <f t="shared" si="24"/>
        <v>0</v>
      </c>
      <c r="AK22" s="7">
        <f t="shared" si="25"/>
        <v>170</v>
      </c>
      <c r="AL22" s="9">
        <f t="shared" si="126"/>
        <v>170</v>
      </c>
      <c r="AM22" s="9">
        <v>1700000</v>
      </c>
      <c r="AN22" s="9">
        <v>0</v>
      </c>
      <c r="AO22" s="10">
        <f t="shared" si="28"/>
        <v>1700000</v>
      </c>
      <c r="AP22" s="7">
        <f t="shared" si="29"/>
        <v>125</v>
      </c>
      <c r="AQ22" s="9">
        <f t="shared" si="128"/>
        <v>150</v>
      </c>
      <c r="AR22" s="9">
        <v>1250000</v>
      </c>
      <c r="AS22" s="9">
        <f t="shared" si="129"/>
        <v>250000</v>
      </c>
      <c r="AT22" s="10">
        <f t="shared" si="32"/>
        <v>1500000</v>
      </c>
      <c r="AU22" s="7">
        <f t="shared" si="33"/>
        <v>300</v>
      </c>
      <c r="AV22" s="9">
        <f t="shared" si="130"/>
        <v>300</v>
      </c>
      <c r="AW22" s="9">
        <v>3000000</v>
      </c>
      <c r="AX22" s="9">
        <v>0</v>
      </c>
      <c r="AY22" s="10">
        <f t="shared" si="35"/>
        <v>3000000</v>
      </c>
      <c r="AZ22" s="7">
        <f t="shared" si="36"/>
        <v>58</v>
      </c>
      <c r="BA22" s="9">
        <f t="shared" si="131"/>
        <v>69.599999999999994</v>
      </c>
      <c r="BB22" s="9">
        <v>580000</v>
      </c>
      <c r="BC22" s="9">
        <f t="shared" si="132"/>
        <v>116000</v>
      </c>
      <c r="BD22" s="10">
        <f t="shared" si="39"/>
        <v>696000</v>
      </c>
      <c r="BE22" s="7">
        <f t="shared" si="40"/>
        <v>0</v>
      </c>
      <c r="BF22" s="9">
        <f t="shared" si="133"/>
        <v>0</v>
      </c>
      <c r="BG22" s="9"/>
      <c r="BH22" s="9">
        <f t="shared" si="134"/>
        <v>0</v>
      </c>
      <c r="BI22" s="10">
        <f t="shared" si="43"/>
        <v>0</v>
      </c>
      <c r="BJ22" s="7">
        <f t="shared" si="44"/>
        <v>0</v>
      </c>
      <c r="BK22" s="9">
        <f t="shared" si="135"/>
        <v>0</v>
      </c>
      <c r="BL22" s="9"/>
      <c r="BM22" s="9">
        <f t="shared" si="136"/>
        <v>0</v>
      </c>
      <c r="BN22" s="10">
        <f t="shared" si="47"/>
        <v>0</v>
      </c>
      <c r="BO22" s="7">
        <f t="shared" si="48"/>
        <v>0</v>
      </c>
      <c r="BP22" s="9">
        <f t="shared" si="137"/>
        <v>0</v>
      </c>
      <c r="BQ22" s="9"/>
      <c r="BR22" s="9">
        <f t="shared" si="138"/>
        <v>0</v>
      </c>
      <c r="BS22" s="10">
        <f t="shared" si="51"/>
        <v>0</v>
      </c>
      <c r="BT22" s="7">
        <f t="shared" si="52"/>
        <v>62.5</v>
      </c>
      <c r="BU22" s="9">
        <f t="shared" si="139"/>
        <v>75</v>
      </c>
      <c r="BV22" s="9">
        <v>625000</v>
      </c>
      <c r="BW22" s="9">
        <f t="shared" si="140"/>
        <v>125000</v>
      </c>
      <c r="BX22" s="10">
        <f t="shared" si="55"/>
        <v>750000</v>
      </c>
      <c r="BY22" s="7">
        <f t="shared" si="56"/>
        <v>0</v>
      </c>
      <c r="BZ22" s="9">
        <f t="shared" si="141"/>
        <v>0</v>
      </c>
      <c r="CA22" s="9"/>
      <c r="CB22" s="9">
        <f t="shared" si="142"/>
        <v>0</v>
      </c>
      <c r="CC22" s="10">
        <f t="shared" si="59"/>
        <v>0</v>
      </c>
      <c r="CD22" s="7">
        <f t="shared" si="60"/>
        <v>0</v>
      </c>
      <c r="CE22" s="9">
        <f t="shared" si="143"/>
        <v>0</v>
      </c>
      <c r="CF22" s="9"/>
      <c r="CG22" s="9">
        <f t="shared" si="144"/>
        <v>0</v>
      </c>
      <c r="CH22" s="10">
        <f t="shared" si="63"/>
        <v>0</v>
      </c>
      <c r="CI22" s="7">
        <f t="shared" si="64"/>
        <v>0</v>
      </c>
      <c r="CJ22" s="9">
        <f t="shared" si="145"/>
        <v>0</v>
      </c>
      <c r="CK22" s="9"/>
      <c r="CL22" s="9">
        <f t="shared" si="146"/>
        <v>0</v>
      </c>
      <c r="CM22" s="10">
        <f t="shared" si="67"/>
        <v>0</v>
      </c>
      <c r="CN22" s="7">
        <f t="shared" si="68"/>
        <v>16666.666666999998</v>
      </c>
      <c r="CO22" s="9">
        <f t="shared" si="147"/>
        <v>20000.000000399999</v>
      </c>
      <c r="CP22" s="9">
        <v>166666666.66999999</v>
      </c>
      <c r="CQ22" s="9">
        <f t="shared" si="148"/>
        <v>33333333.333999999</v>
      </c>
      <c r="CR22" s="10">
        <f t="shared" si="71"/>
        <v>200000000.00399998</v>
      </c>
      <c r="CS22" s="7">
        <f t="shared" si="72"/>
        <v>0</v>
      </c>
      <c r="CT22" s="9">
        <f t="shared" si="149"/>
        <v>0</v>
      </c>
      <c r="CU22" s="9"/>
      <c r="CV22" s="9">
        <f t="shared" si="150"/>
        <v>0</v>
      </c>
      <c r="CW22" s="10">
        <f t="shared" si="75"/>
        <v>0</v>
      </c>
      <c r="CX22" s="7">
        <f t="shared" si="76"/>
        <v>0</v>
      </c>
      <c r="CY22" s="9">
        <f t="shared" si="151"/>
        <v>0</v>
      </c>
      <c r="CZ22" s="9"/>
      <c r="DA22" s="9">
        <f t="shared" si="152"/>
        <v>0</v>
      </c>
      <c r="DB22" s="10">
        <f t="shared" si="79"/>
        <v>0</v>
      </c>
      <c r="DC22" s="7">
        <f t="shared" si="80"/>
        <v>78</v>
      </c>
      <c r="DD22" s="9">
        <f t="shared" si="153"/>
        <v>78</v>
      </c>
      <c r="DE22" s="9">
        <v>780000</v>
      </c>
      <c r="DF22" s="9">
        <v>0</v>
      </c>
      <c r="DG22" s="10">
        <f t="shared" si="82"/>
        <v>780000</v>
      </c>
      <c r="DH22" s="16">
        <f t="shared" si="83"/>
        <v>57</v>
      </c>
      <c r="DI22" s="17">
        <f t="shared" si="155"/>
        <v>68.400000000000006</v>
      </c>
      <c r="DJ22" s="17">
        <v>570000</v>
      </c>
      <c r="DK22" s="17">
        <f t="shared" si="156"/>
        <v>114000</v>
      </c>
      <c r="DL22" s="18">
        <f t="shared" si="86"/>
        <v>684000</v>
      </c>
      <c r="DM22" s="7">
        <f t="shared" si="87"/>
        <v>0</v>
      </c>
      <c r="DN22" s="9">
        <f t="shared" si="157"/>
        <v>0</v>
      </c>
      <c r="DO22" s="9"/>
      <c r="DP22" s="9">
        <f t="shared" si="158"/>
        <v>0</v>
      </c>
      <c r="DQ22" s="10">
        <f t="shared" si="90"/>
        <v>0</v>
      </c>
      <c r="DR22" s="7">
        <f t="shared" si="91"/>
        <v>150</v>
      </c>
      <c r="DS22" s="9">
        <f t="shared" si="159"/>
        <v>180</v>
      </c>
      <c r="DT22" s="9">
        <v>1500000</v>
      </c>
      <c r="DU22" s="9">
        <f t="shared" si="160"/>
        <v>300000</v>
      </c>
      <c r="DV22" s="10">
        <f t="shared" si="94"/>
        <v>1800000</v>
      </c>
      <c r="DW22" s="12">
        <f t="shared" si="95"/>
        <v>570000</v>
      </c>
    </row>
    <row r="23" spans="1:127" s="11" customFormat="1" x14ac:dyDescent="0.25">
      <c r="A23" s="32">
        <v>18</v>
      </c>
      <c r="B23" s="33" t="s">
        <v>48</v>
      </c>
      <c r="C23" s="34" t="s">
        <v>49</v>
      </c>
      <c r="D23" s="35">
        <v>400</v>
      </c>
      <c r="E23" s="35">
        <v>100</v>
      </c>
      <c r="F23" s="36">
        <f t="shared" si="8"/>
        <v>40000</v>
      </c>
      <c r="G23" s="7">
        <f t="shared" si="9"/>
        <v>0</v>
      </c>
      <c r="H23" s="9">
        <f t="shared" si="119"/>
        <v>0</v>
      </c>
      <c r="I23" s="9"/>
      <c r="J23" s="9">
        <f t="shared" si="11"/>
        <v>0</v>
      </c>
      <c r="K23" s="10">
        <f t="shared" si="12"/>
        <v>0</v>
      </c>
      <c r="L23" s="7">
        <f t="shared" si="13"/>
        <v>0</v>
      </c>
      <c r="M23" s="9">
        <f t="shared" si="120"/>
        <v>0</v>
      </c>
      <c r="N23" s="9"/>
      <c r="O23" s="9">
        <f t="shared" si="121"/>
        <v>0</v>
      </c>
      <c r="P23" s="10">
        <f t="shared" si="16"/>
        <v>0</v>
      </c>
      <c r="Q23" s="7">
        <f t="shared" si="17"/>
        <v>0</v>
      </c>
      <c r="R23" s="9">
        <f t="shared" si="122"/>
        <v>0</v>
      </c>
      <c r="S23" s="9"/>
      <c r="T23" s="9">
        <f t="shared" si="123"/>
        <v>0</v>
      </c>
      <c r="U23" s="10">
        <f t="shared" si="20"/>
        <v>0</v>
      </c>
      <c r="V23" s="7">
        <f t="shared" si="0"/>
        <v>0</v>
      </c>
      <c r="W23" s="9">
        <f t="shared" si="1"/>
        <v>0</v>
      </c>
      <c r="X23" s="9"/>
      <c r="Y23" s="9">
        <f t="shared" si="117"/>
        <v>0</v>
      </c>
      <c r="Z23" s="10">
        <f t="shared" si="3"/>
        <v>0</v>
      </c>
      <c r="AA23" s="7">
        <f t="shared" si="4"/>
        <v>0</v>
      </c>
      <c r="AB23" s="9">
        <f t="shared" si="5"/>
        <v>0</v>
      </c>
      <c r="AC23" s="9"/>
      <c r="AD23" s="9">
        <f t="shared" si="118"/>
        <v>0</v>
      </c>
      <c r="AE23" s="10">
        <f t="shared" si="7"/>
        <v>0</v>
      </c>
      <c r="AF23" s="7">
        <f t="shared" si="21"/>
        <v>0</v>
      </c>
      <c r="AG23" s="9">
        <f t="shared" si="124"/>
        <v>0</v>
      </c>
      <c r="AH23" s="9"/>
      <c r="AI23" s="9">
        <f t="shared" si="125"/>
        <v>0</v>
      </c>
      <c r="AJ23" s="10">
        <f t="shared" si="24"/>
        <v>0</v>
      </c>
      <c r="AK23" s="7">
        <f t="shared" si="25"/>
        <v>0</v>
      </c>
      <c r="AL23" s="9">
        <f t="shared" si="126"/>
        <v>0</v>
      </c>
      <c r="AM23" s="9"/>
      <c r="AN23" s="9">
        <f t="shared" si="127"/>
        <v>0</v>
      </c>
      <c r="AO23" s="10">
        <f t="shared" si="28"/>
        <v>0</v>
      </c>
      <c r="AP23" s="7">
        <f t="shared" si="29"/>
        <v>0</v>
      </c>
      <c r="AQ23" s="9">
        <f t="shared" si="128"/>
        <v>0</v>
      </c>
      <c r="AR23" s="9"/>
      <c r="AS23" s="9">
        <f t="shared" si="129"/>
        <v>0</v>
      </c>
      <c r="AT23" s="10">
        <f t="shared" si="32"/>
        <v>0</v>
      </c>
      <c r="AU23" s="7">
        <f t="shared" si="33"/>
        <v>400</v>
      </c>
      <c r="AV23" s="9">
        <f t="shared" si="130"/>
        <v>400</v>
      </c>
      <c r="AW23" s="9">
        <v>160000</v>
      </c>
      <c r="AX23" s="9">
        <v>0</v>
      </c>
      <c r="AY23" s="10">
        <f t="shared" si="35"/>
        <v>160000</v>
      </c>
      <c r="AZ23" s="16">
        <f t="shared" si="36"/>
        <v>83.333325000000002</v>
      </c>
      <c r="BA23" s="17">
        <f t="shared" si="131"/>
        <v>99.999989999999997</v>
      </c>
      <c r="BB23" s="17">
        <v>33333.33</v>
      </c>
      <c r="BC23" s="17">
        <f t="shared" si="132"/>
        <v>6666.6660000000011</v>
      </c>
      <c r="BD23" s="18">
        <f t="shared" si="39"/>
        <v>39999.995999999999</v>
      </c>
      <c r="BE23" s="7">
        <f t="shared" si="40"/>
        <v>0</v>
      </c>
      <c r="BF23" s="9">
        <f t="shared" si="133"/>
        <v>0</v>
      </c>
      <c r="BG23" s="9"/>
      <c r="BH23" s="9">
        <f t="shared" si="134"/>
        <v>0</v>
      </c>
      <c r="BI23" s="10">
        <f t="shared" si="43"/>
        <v>0</v>
      </c>
      <c r="BJ23" s="7">
        <f t="shared" si="44"/>
        <v>0</v>
      </c>
      <c r="BK23" s="9">
        <f t="shared" si="135"/>
        <v>0</v>
      </c>
      <c r="BL23" s="9"/>
      <c r="BM23" s="9">
        <f t="shared" si="136"/>
        <v>0</v>
      </c>
      <c r="BN23" s="10">
        <f t="shared" si="47"/>
        <v>0</v>
      </c>
      <c r="BO23" s="7">
        <f t="shared" si="48"/>
        <v>0</v>
      </c>
      <c r="BP23" s="9">
        <f t="shared" si="137"/>
        <v>0</v>
      </c>
      <c r="BQ23" s="9"/>
      <c r="BR23" s="9">
        <f t="shared" si="138"/>
        <v>0</v>
      </c>
      <c r="BS23" s="10">
        <f t="shared" si="51"/>
        <v>0</v>
      </c>
      <c r="BT23" s="16">
        <f t="shared" si="52"/>
        <v>83.333325000000002</v>
      </c>
      <c r="BU23" s="17">
        <f t="shared" si="139"/>
        <v>99.999989999999997</v>
      </c>
      <c r="BV23" s="17">
        <v>33333.33</v>
      </c>
      <c r="BW23" s="17">
        <f t="shared" si="140"/>
        <v>6666.6660000000011</v>
      </c>
      <c r="BX23" s="18">
        <f t="shared" si="55"/>
        <v>39999.995999999999</v>
      </c>
      <c r="BY23" s="7">
        <f t="shared" si="56"/>
        <v>0</v>
      </c>
      <c r="BZ23" s="9">
        <f t="shared" si="141"/>
        <v>0</v>
      </c>
      <c r="CA23" s="9"/>
      <c r="CB23" s="9">
        <f t="shared" si="142"/>
        <v>0</v>
      </c>
      <c r="CC23" s="10">
        <f t="shared" si="59"/>
        <v>0</v>
      </c>
      <c r="CD23" s="7">
        <f t="shared" si="60"/>
        <v>0</v>
      </c>
      <c r="CE23" s="9">
        <f t="shared" si="143"/>
        <v>0</v>
      </c>
      <c r="CF23" s="9"/>
      <c r="CG23" s="9">
        <f t="shared" si="144"/>
        <v>0</v>
      </c>
      <c r="CH23" s="10">
        <f t="shared" si="63"/>
        <v>0</v>
      </c>
      <c r="CI23" s="7">
        <f t="shared" si="64"/>
        <v>0</v>
      </c>
      <c r="CJ23" s="9">
        <f t="shared" si="145"/>
        <v>0</v>
      </c>
      <c r="CK23" s="9"/>
      <c r="CL23" s="9">
        <f t="shared" si="146"/>
        <v>0</v>
      </c>
      <c r="CM23" s="10">
        <f t="shared" si="67"/>
        <v>0</v>
      </c>
      <c r="CN23" s="7">
        <f t="shared" si="68"/>
        <v>16666.666675</v>
      </c>
      <c r="CO23" s="9">
        <f t="shared" si="147"/>
        <v>20000.00001</v>
      </c>
      <c r="CP23" s="9">
        <v>6666666.6699999999</v>
      </c>
      <c r="CQ23" s="9">
        <f t="shared" si="148"/>
        <v>1333333.334</v>
      </c>
      <c r="CR23" s="10">
        <f t="shared" si="71"/>
        <v>8000000.0039999997</v>
      </c>
      <c r="CS23" s="7">
        <f t="shared" si="72"/>
        <v>0</v>
      </c>
      <c r="CT23" s="9">
        <f t="shared" si="149"/>
        <v>0</v>
      </c>
      <c r="CU23" s="9"/>
      <c r="CV23" s="9">
        <f t="shared" si="150"/>
        <v>0</v>
      </c>
      <c r="CW23" s="10">
        <f t="shared" si="75"/>
        <v>0</v>
      </c>
      <c r="CX23" s="7">
        <f t="shared" si="76"/>
        <v>0</v>
      </c>
      <c r="CY23" s="9">
        <f t="shared" si="151"/>
        <v>0</v>
      </c>
      <c r="CZ23" s="9"/>
      <c r="DA23" s="9">
        <f t="shared" si="152"/>
        <v>0</v>
      </c>
      <c r="DB23" s="10">
        <f t="shared" si="79"/>
        <v>0</v>
      </c>
      <c r="DC23" s="7">
        <f t="shared" si="80"/>
        <v>0</v>
      </c>
      <c r="DD23" s="9">
        <f t="shared" si="153"/>
        <v>0</v>
      </c>
      <c r="DE23" s="9"/>
      <c r="DF23" s="9">
        <f t="shared" si="154"/>
        <v>0</v>
      </c>
      <c r="DG23" s="10">
        <f t="shared" si="82"/>
        <v>0</v>
      </c>
      <c r="DH23" s="7">
        <f t="shared" si="83"/>
        <v>0</v>
      </c>
      <c r="DI23" s="9">
        <f t="shared" si="155"/>
        <v>0</v>
      </c>
      <c r="DJ23" s="9"/>
      <c r="DK23" s="9">
        <f t="shared" si="156"/>
        <v>0</v>
      </c>
      <c r="DL23" s="10">
        <f t="shared" si="86"/>
        <v>0</v>
      </c>
      <c r="DM23" s="7">
        <f t="shared" si="87"/>
        <v>0</v>
      </c>
      <c r="DN23" s="9">
        <f t="shared" si="157"/>
        <v>0</v>
      </c>
      <c r="DO23" s="9"/>
      <c r="DP23" s="9">
        <f t="shared" si="158"/>
        <v>0</v>
      </c>
      <c r="DQ23" s="10">
        <f t="shared" si="90"/>
        <v>0</v>
      </c>
      <c r="DR23" s="7">
        <f t="shared" si="91"/>
        <v>416.66667500000005</v>
      </c>
      <c r="DS23" s="9">
        <f t="shared" si="159"/>
        <v>500.00001000000003</v>
      </c>
      <c r="DT23" s="9">
        <v>166666.67000000001</v>
      </c>
      <c r="DU23" s="9">
        <f t="shared" si="160"/>
        <v>33333.334000000003</v>
      </c>
      <c r="DV23" s="10">
        <f t="shared" si="94"/>
        <v>200000.00400000002</v>
      </c>
      <c r="DW23" s="12">
        <f t="shared" si="95"/>
        <v>33333.33</v>
      </c>
    </row>
    <row r="24" spans="1:127" s="11" customFormat="1" x14ac:dyDescent="0.25">
      <c r="A24" s="32">
        <v>19</v>
      </c>
      <c r="B24" s="33" t="s">
        <v>50</v>
      </c>
      <c r="C24" s="34" t="s">
        <v>51</v>
      </c>
      <c r="D24" s="35">
        <v>200</v>
      </c>
      <c r="E24" s="35">
        <v>100</v>
      </c>
      <c r="F24" s="36">
        <f t="shared" si="8"/>
        <v>20000</v>
      </c>
      <c r="G24" s="7">
        <f t="shared" si="9"/>
        <v>0</v>
      </c>
      <c r="H24" s="9">
        <f t="shared" si="119"/>
        <v>0</v>
      </c>
      <c r="I24" s="9"/>
      <c r="J24" s="9">
        <f t="shared" si="11"/>
        <v>0</v>
      </c>
      <c r="K24" s="10">
        <f t="shared" si="12"/>
        <v>0</v>
      </c>
      <c r="L24" s="7">
        <f t="shared" si="13"/>
        <v>0</v>
      </c>
      <c r="M24" s="9">
        <f t="shared" si="120"/>
        <v>0</v>
      </c>
      <c r="N24" s="9"/>
      <c r="O24" s="9">
        <f t="shared" si="121"/>
        <v>0</v>
      </c>
      <c r="P24" s="10">
        <f t="shared" si="16"/>
        <v>0</v>
      </c>
      <c r="Q24" s="7">
        <f t="shared" si="17"/>
        <v>0</v>
      </c>
      <c r="R24" s="9">
        <f t="shared" si="122"/>
        <v>0</v>
      </c>
      <c r="S24" s="9"/>
      <c r="T24" s="9">
        <f t="shared" si="123"/>
        <v>0</v>
      </c>
      <c r="U24" s="10">
        <f t="shared" si="20"/>
        <v>0</v>
      </c>
      <c r="V24" s="7">
        <f t="shared" si="0"/>
        <v>0</v>
      </c>
      <c r="W24" s="9">
        <f t="shared" si="1"/>
        <v>0</v>
      </c>
      <c r="X24" s="9"/>
      <c r="Y24" s="9">
        <f t="shared" si="117"/>
        <v>0</v>
      </c>
      <c r="Z24" s="10">
        <f t="shared" si="3"/>
        <v>0</v>
      </c>
      <c r="AA24" s="7">
        <f t="shared" si="4"/>
        <v>0</v>
      </c>
      <c r="AB24" s="9">
        <f t="shared" si="5"/>
        <v>0</v>
      </c>
      <c r="AC24" s="9"/>
      <c r="AD24" s="9">
        <f t="shared" si="118"/>
        <v>0</v>
      </c>
      <c r="AE24" s="10">
        <f t="shared" si="7"/>
        <v>0</v>
      </c>
      <c r="AF24" s="7">
        <f t="shared" si="21"/>
        <v>0</v>
      </c>
      <c r="AG24" s="9">
        <f t="shared" si="124"/>
        <v>0</v>
      </c>
      <c r="AH24" s="9"/>
      <c r="AI24" s="9">
        <f t="shared" si="125"/>
        <v>0</v>
      </c>
      <c r="AJ24" s="10">
        <f t="shared" si="24"/>
        <v>0</v>
      </c>
      <c r="AK24" s="7">
        <f t="shared" si="25"/>
        <v>0</v>
      </c>
      <c r="AL24" s="9">
        <f t="shared" si="126"/>
        <v>0</v>
      </c>
      <c r="AM24" s="9"/>
      <c r="AN24" s="9">
        <f t="shared" si="127"/>
        <v>0</v>
      </c>
      <c r="AO24" s="10">
        <f t="shared" si="28"/>
        <v>0</v>
      </c>
      <c r="AP24" s="7">
        <f t="shared" si="29"/>
        <v>0</v>
      </c>
      <c r="AQ24" s="9">
        <f t="shared" si="128"/>
        <v>0</v>
      </c>
      <c r="AR24" s="9"/>
      <c r="AS24" s="9">
        <f t="shared" si="129"/>
        <v>0</v>
      </c>
      <c r="AT24" s="10">
        <f t="shared" si="32"/>
        <v>0</v>
      </c>
      <c r="AU24" s="7">
        <f t="shared" si="33"/>
        <v>1000</v>
      </c>
      <c r="AV24" s="9">
        <f t="shared" si="130"/>
        <v>1000</v>
      </c>
      <c r="AW24" s="9">
        <v>200000</v>
      </c>
      <c r="AX24" s="9">
        <v>0</v>
      </c>
      <c r="AY24" s="10">
        <f t="shared" si="35"/>
        <v>200000</v>
      </c>
      <c r="AZ24" s="7">
        <f>+BB24/$D24</f>
        <v>0</v>
      </c>
      <c r="BA24" s="9">
        <f t="shared" si="131"/>
        <v>0</v>
      </c>
      <c r="BB24" s="9"/>
      <c r="BC24" s="9">
        <f>+BB24*0.2</f>
        <v>0</v>
      </c>
      <c r="BD24" s="10">
        <f>+BC24+BB24</f>
        <v>0</v>
      </c>
      <c r="BE24" s="7">
        <f t="shared" si="40"/>
        <v>0</v>
      </c>
      <c r="BF24" s="9">
        <f t="shared" si="133"/>
        <v>0</v>
      </c>
      <c r="BG24" s="9"/>
      <c r="BH24" s="9">
        <f t="shared" si="134"/>
        <v>0</v>
      </c>
      <c r="BI24" s="10">
        <f t="shared" si="43"/>
        <v>0</v>
      </c>
      <c r="BJ24" s="7">
        <f t="shared" si="44"/>
        <v>0</v>
      </c>
      <c r="BK24" s="9">
        <f t="shared" si="135"/>
        <v>0</v>
      </c>
      <c r="BL24" s="9"/>
      <c r="BM24" s="9">
        <f t="shared" si="136"/>
        <v>0</v>
      </c>
      <c r="BN24" s="10">
        <f t="shared" si="47"/>
        <v>0</v>
      </c>
      <c r="BO24" s="7">
        <f t="shared" si="48"/>
        <v>0</v>
      </c>
      <c r="BP24" s="9">
        <f t="shared" si="137"/>
        <v>0</v>
      </c>
      <c r="BQ24" s="9"/>
      <c r="BR24" s="9">
        <f t="shared" si="138"/>
        <v>0</v>
      </c>
      <c r="BS24" s="10">
        <f t="shared" si="51"/>
        <v>0</v>
      </c>
      <c r="BT24" s="7">
        <f t="shared" si="52"/>
        <v>0</v>
      </c>
      <c r="BU24" s="9">
        <f t="shared" si="139"/>
        <v>0</v>
      </c>
      <c r="BV24" s="9"/>
      <c r="BW24" s="9">
        <f t="shared" si="140"/>
        <v>0</v>
      </c>
      <c r="BX24" s="10">
        <f t="shared" si="55"/>
        <v>0</v>
      </c>
      <c r="BY24" s="7">
        <f t="shared" si="56"/>
        <v>0</v>
      </c>
      <c r="BZ24" s="9">
        <f t="shared" si="141"/>
        <v>0</v>
      </c>
      <c r="CA24" s="9"/>
      <c r="CB24" s="9">
        <f t="shared" si="142"/>
        <v>0</v>
      </c>
      <c r="CC24" s="10">
        <f t="shared" si="59"/>
        <v>0</v>
      </c>
      <c r="CD24" s="7">
        <f t="shared" si="60"/>
        <v>0</v>
      </c>
      <c r="CE24" s="9">
        <f t="shared" si="143"/>
        <v>0</v>
      </c>
      <c r="CF24" s="9"/>
      <c r="CG24" s="9">
        <f t="shared" si="144"/>
        <v>0</v>
      </c>
      <c r="CH24" s="10">
        <f t="shared" si="63"/>
        <v>0</v>
      </c>
      <c r="CI24" s="7">
        <f t="shared" si="64"/>
        <v>0</v>
      </c>
      <c r="CJ24" s="9">
        <f t="shared" si="145"/>
        <v>0</v>
      </c>
      <c r="CK24" s="9"/>
      <c r="CL24" s="9">
        <f t="shared" si="146"/>
        <v>0</v>
      </c>
      <c r="CM24" s="10">
        <f t="shared" si="67"/>
        <v>0</v>
      </c>
      <c r="CN24" s="7">
        <f t="shared" si="68"/>
        <v>16666.666649999999</v>
      </c>
      <c r="CO24" s="9">
        <f t="shared" si="147"/>
        <v>19999.999980000001</v>
      </c>
      <c r="CP24" s="9">
        <v>3333333.33</v>
      </c>
      <c r="CQ24" s="9">
        <f t="shared" si="148"/>
        <v>666666.66600000008</v>
      </c>
      <c r="CR24" s="10">
        <f t="shared" si="71"/>
        <v>3999999.9960000003</v>
      </c>
      <c r="CS24" s="7">
        <f t="shared" si="72"/>
        <v>0</v>
      </c>
      <c r="CT24" s="9">
        <f t="shared" si="149"/>
        <v>0</v>
      </c>
      <c r="CU24" s="9"/>
      <c r="CV24" s="9">
        <f t="shared" si="150"/>
        <v>0</v>
      </c>
      <c r="CW24" s="10">
        <f t="shared" si="75"/>
        <v>0</v>
      </c>
      <c r="CX24" s="7">
        <f t="shared" si="76"/>
        <v>0</v>
      </c>
      <c r="CY24" s="9">
        <f t="shared" si="151"/>
        <v>0</v>
      </c>
      <c r="CZ24" s="9"/>
      <c r="DA24" s="9">
        <f t="shared" si="152"/>
        <v>0</v>
      </c>
      <c r="DB24" s="10">
        <f t="shared" si="79"/>
        <v>0</v>
      </c>
      <c r="DC24" s="7">
        <f t="shared" si="80"/>
        <v>0</v>
      </c>
      <c r="DD24" s="9">
        <f t="shared" si="153"/>
        <v>0</v>
      </c>
      <c r="DE24" s="9"/>
      <c r="DF24" s="9">
        <f t="shared" si="154"/>
        <v>0</v>
      </c>
      <c r="DG24" s="10">
        <f t="shared" si="82"/>
        <v>0</v>
      </c>
      <c r="DH24" s="7">
        <f t="shared" si="83"/>
        <v>0</v>
      </c>
      <c r="DI24" s="9">
        <f t="shared" si="155"/>
        <v>0</v>
      </c>
      <c r="DJ24" s="9"/>
      <c r="DK24" s="9">
        <f t="shared" si="156"/>
        <v>0</v>
      </c>
      <c r="DL24" s="10">
        <f t="shared" si="86"/>
        <v>0</v>
      </c>
      <c r="DM24" s="7">
        <f t="shared" si="87"/>
        <v>0</v>
      </c>
      <c r="DN24" s="9">
        <f t="shared" si="157"/>
        <v>0</v>
      </c>
      <c r="DO24" s="9"/>
      <c r="DP24" s="9">
        <f t="shared" si="158"/>
        <v>0</v>
      </c>
      <c r="DQ24" s="10">
        <f t="shared" si="90"/>
        <v>0</v>
      </c>
      <c r="DR24" s="16">
        <f t="shared" si="91"/>
        <v>416.66665</v>
      </c>
      <c r="DS24" s="17">
        <f t="shared" si="159"/>
        <v>499.99997999999999</v>
      </c>
      <c r="DT24" s="17">
        <v>83333.33</v>
      </c>
      <c r="DU24" s="17">
        <f t="shared" si="160"/>
        <v>16666.666000000001</v>
      </c>
      <c r="DV24" s="18">
        <f t="shared" si="94"/>
        <v>99999.995999999999</v>
      </c>
      <c r="DW24" s="12">
        <f t="shared" si="95"/>
        <v>83333.33</v>
      </c>
    </row>
    <row r="25" spans="1:127" s="11" customFormat="1" x14ac:dyDescent="0.25">
      <c r="A25" s="32">
        <v>20</v>
      </c>
      <c r="B25" s="33" t="s">
        <v>52</v>
      </c>
      <c r="C25" s="34" t="s">
        <v>53</v>
      </c>
      <c r="D25" s="35">
        <v>150</v>
      </c>
      <c r="E25" s="35">
        <v>500</v>
      </c>
      <c r="F25" s="36">
        <f t="shared" si="8"/>
        <v>75000</v>
      </c>
      <c r="G25" s="7">
        <f t="shared" si="9"/>
        <v>0</v>
      </c>
      <c r="H25" s="9">
        <f t="shared" si="119"/>
        <v>0</v>
      </c>
      <c r="I25" s="9"/>
      <c r="J25" s="9">
        <f t="shared" si="11"/>
        <v>0</v>
      </c>
      <c r="K25" s="10">
        <f t="shared" si="12"/>
        <v>0</v>
      </c>
      <c r="L25" s="7">
        <f t="shared" si="13"/>
        <v>0</v>
      </c>
      <c r="M25" s="9">
        <f t="shared" si="120"/>
        <v>0</v>
      </c>
      <c r="N25" s="9"/>
      <c r="O25" s="9">
        <f t="shared" si="121"/>
        <v>0</v>
      </c>
      <c r="P25" s="10">
        <f t="shared" si="16"/>
        <v>0</v>
      </c>
      <c r="Q25" s="7">
        <f t="shared" si="17"/>
        <v>0</v>
      </c>
      <c r="R25" s="9">
        <f t="shared" si="122"/>
        <v>0</v>
      </c>
      <c r="S25" s="9"/>
      <c r="T25" s="9">
        <f t="shared" si="123"/>
        <v>0</v>
      </c>
      <c r="U25" s="10">
        <f t="shared" si="20"/>
        <v>0</v>
      </c>
      <c r="V25" s="7">
        <f t="shared" si="0"/>
        <v>0</v>
      </c>
      <c r="W25" s="9">
        <f t="shared" si="1"/>
        <v>0</v>
      </c>
      <c r="X25" s="9"/>
      <c r="Y25" s="9">
        <f t="shared" si="117"/>
        <v>0</v>
      </c>
      <c r="Z25" s="10">
        <f t="shared" si="3"/>
        <v>0</v>
      </c>
      <c r="AA25" s="7">
        <f t="shared" si="4"/>
        <v>0</v>
      </c>
      <c r="AB25" s="9">
        <f t="shared" si="5"/>
        <v>0</v>
      </c>
      <c r="AC25" s="9"/>
      <c r="AD25" s="9">
        <f t="shared" si="118"/>
        <v>0</v>
      </c>
      <c r="AE25" s="10">
        <f t="shared" si="7"/>
        <v>0</v>
      </c>
      <c r="AF25" s="7">
        <f t="shared" si="21"/>
        <v>0</v>
      </c>
      <c r="AG25" s="9">
        <f t="shared" si="124"/>
        <v>0</v>
      </c>
      <c r="AH25" s="9"/>
      <c r="AI25" s="9">
        <f t="shared" si="125"/>
        <v>0</v>
      </c>
      <c r="AJ25" s="10">
        <f t="shared" si="24"/>
        <v>0</v>
      </c>
      <c r="AK25" s="7">
        <f t="shared" si="25"/>
        <v>0</v>
      </c>
      <c r="AL25" s="9">
        <f t="shared" si="126"/>
        <v>0</v>
      </c>
      <c r="AM25" s="9"/>
      <c r="AN25" s="9">
        <f t="shared" si="127"/>
        <v>0</v>
      </c>
      <c r="AO25" s="10">
        <f t="shared" si="28"/>
        <v>0</v>
      </c>
      <c r="AP25" s="7">
        <f t="shared" si="29"/>
        <v>683.33333333333337</v>
      </c>
      <c r="AQ25" s="9">
        <f t="shared" si="128"/>
        <v>820</v>
      </c>
      <c r="AR25" s="9">
        <v>102500</v>
      </c>
      <c r="AS25" s="9">
        <f t="shared" si="129"/>
        <v>20500</v>
      </c>
      <c r="AT25" s="10">
        <f t="shared" si="32"/>
        <v>123000</v>
      </c>
      <c r="AU25" s="7">
        <f t="shared" si="33"/>
        <v>1000</v>
      </c>
      <c r="AV25" s="9">
        <f t="shared" si="130"/>
        <v>1000</v>
      </c>
      <c r="AW25" s="9">
        <v>150000</v>
      </c>
      <c r="AX25" s="9">
        <v>0</v>
      </c>
      <c r="AY25" s="10">
        <f t="shared" si="35"/>
        <v>150000</v>
      </c>
      <c r="AZ25" s="16">
        <f>+BB25/$D25</f>
        <v>432</v>
      </c>
      <c r="BA25" s="17">
        <f t="shared" si="131"/>
        <v>518.4</v>
      </c>
      <c r="BB25" s="17">
        <v>64800</v>
      </c>
      <c r="BC25" s="17">
        <f>+BB25*0.2</f>
        <v>12960</v>
      </c>
      <c r="BD25" s="18">
        <f>+BC25+BB25</f>
        <v>77760</v>
      </c>
      <c r="BE25" s="7">
        <f t="shared" si="40"/>
        <v>0</v>
      </c>
      <c r="BF25" s="9">
        <f t="shared" si="133"/>
        <v>0</v>
      </c>
      <c r="BG25" s="9"/>
      <c r="BH25" s="9">
        <f t="shared" si="134"/>
        <v>0</v>
      </c>
      <c r="BI25" s="10">
        <f t="shared" si="43"/>
        <v>0</v>
      </c>
      <c r="BJ25" s="7">
        <f t="shared" si="44"/>
        <v>0</v>
      </c>
      <c r="BK25" s="9">
        <f t="shared" si="135"/>
        <v>0</v>
      </c>
      <c r="BL25" s="9"/>
      <c r="BM25" s="9">
        <f t="shared" si="136"/>
        <v>0</v>
      </c>
      <c r="BN25" s="10">
        <f t="shared" si="47"/>
        <v>0</v>
      </c>
      <c r="BO25" s="7">
        <f t="shared" si="48"/>
        <v>0</v>
      </c>
      <c r="BP25" s="9">
        <f t="shared" si="137"/>
        <v>0</v>
      </c>
      <c r="BQ25" s="9"/>
      <c r="BR25" s="9">
        <f t="shared" si="138"/>
        <v>0</v>
      </c>
      <c r="BS25" s="10">
        <f t="shared" si="51"/>
        <v>0</v>
      </c>
      <c r="BT25" s="7">
        <f t="shared" si="52"/>
        <v>433.33333333333331</v>
      </c>
      <c r="BU25" s="9">
        <f t="shared" si="139"/>
        <v>520</v>
      </c>
      <c r="BV25" s="9">
        <v>65000</v>
      </c>
      <c r="BW25" s="9">
        <f t="shared" si="140"/>
        <v>13000</v>
      </c>
      <c r="BX25" s="10">
        <f t="shared" si="55"/>
        <v>78000</v>
      </c>
      <c r="BY25" s="7">
        <f t="shared" si="56"/>
        <v>0</v>
      </c>
      <c r="BZ25" s="9">
        <f t="shared" si="141"/>
        <v>0</v>
      </c>
      <c r="CA25" s="9"/>
      <c r="CB25" s="9">
        <f t="shared" si="142"/>
        <v>0</v>
      </c>
      <c r="CC25" s="10">
        <f t="shared" si="59"/>
        <v>0</v>
      </c>
      <c r="CD25" s="7">
        <f t="shared" si="60"/>
        <v>0</v>
      </c>
      <c r="CE25" s="9">
        <f t="shared" si="143"/>
        <v>0</v>
      </c>
      <c r="CF25" s="9"/>
      <c r="CG25" s="9">
        <f t="shared" si="144"/>
        <v>0</v>
      </c>
      <c r="CH25" s="10">
        <f t="shared" si="63"/>
        <v>0</v>
      </c>
      <c r="CI25" s="7">
        <f t="shared" si="64"/>
        <v>0</v>
      </c>
      <c r="CJ25" s="9">
        <f t="shared" si="145"/>
        <v>0</v>
      </c>
      <c r="CK25" s="9"/>
      <c r="CL25" s="9">
        <f t="shared" si="146"/>
        <v>0</v>
      </c>
      <c r="CM25" s="10">
        <f t="shared" si="67"/>
        <v>0</v>
      </c>
      <c r="CN25" s="7">
        <f t="shared" si="68"/>
        <v>16666.666666666668</v>
      </c>
      <c r="CO25" s="9">
        <f t="shared" si="147"/>
        <v>20000</v>
      </c>
      <c r="CP25" s="9">
        <v>2500000</v>
      </c>
      <c r="CQ25" s="9">
        <f t="shared" si="148"/>
        <v>500000</v>
      </c>
      <c r="CR25" s="10">
        <f t="shared" si="71"/>
        <v>3000000</v>
      </c>
      <c r="CS25" s="7">
        <f t="shared" si="72"/>
        <v>0</v>
      </c>
      <c r="CT25" s="9">
        <f t="shared" si="149"/>
        <v>0</v>
      </c>
      <c r="CU25" s="9"/>
      <c r="CV25" s="9">
        <f t="shared" si="150"/>
        <v>0</v>
      </c>
      <c r="CW25" s="10">
        <f t="shared" si="75"/>
        <v>0</v>
      </c>
      <c r="CX25" s="7">
        <f t="shared" si="76"/>
        <v>0</v>
      </c>
      <c r="CY25" s="9">
        <f t="shared" si="151"/>
        <v>0</v>
      </c>
      <c r="CZ25" s="9"/>
      <c r="DA25" s="9">
        <f t="shared" si="152"/>
        <v>0</v>
      </c>
      <c r="DB25" s="10">
        <f t="shared" si="79"/>
        <v>0</v>
      </c>
      <c r="DC25" s="7">
        <f t="shared" si="80"/>
        <v>0</v>
      </c>
      <c r="DD25" s="9">
        <f t="shared" si="153"/>
        <v>0</v>
      </c>
      <c r="DE25" s="9"/>
      <c r="DF25" s="9">
        <f t="shared" si="154"/>
        <v>0</v>
      </c>
      <c r="DG25" s="10">
        <f t="shared" si="82"/>
        <v>0</v>
      </c>
      <c r="DH25" s="7">
        <f t="shared" si="83"/>
        <v>0</v>
      </c>
      <c r="DI25" s="9">
        <f t="shared" si="155"/>
        <v>0</v>
      </c>
      <c r="DJ25" s="9"/>
      <c r="DK25" s="9">
        <f t="shared" si="156"/>
        <v>0</v>
      </c>
      <c r="DL25" s="10">
        <f t="shared" si="86"/>
        <v>0</v>
      </c>
      <c r="DM25" s="7">
        <f t="shared" si="87"/>
        <v>0</v>
      </c>
      <c r="DN25" s="9">
        <f t="shared" si="157"/>
        <v>0</v>
      </c>
      <c r="DO25" s="9"/>
      <c r="DP25" s="9">
        <f t="shared" si="158"/>
        <v>0</v>
      </c>
      <c r="DQ25" s="10">
        <f t="shared" si="90"/>
        <v>0</v>
      </c>
      <c r="DR25" s="7">
        <f t="shared" si="91"/>
        <v>1250</v>
      </c>
      <c r="DS25" s="9">
        <f t="shared" si="159"/>
        <v>1500</v>
      </c>
      <c r="DT25" s="9">
        <v>187500</v>
      </c>
      <c r="DU25" s="9">
        <f t="shared" si="160"/>
        <v>37500</v>
      </c>
      <c r="DV25" s="10">
        <f t="shared" si="94"/>
        <v>225000</v>
      </c>
      <c r="DW25" s="12">
        <f t="shared" si="95"/>
        <v>64800</v>
      </c>
    </row>
    <row r="26" spans="1:127" s="11" customFormat="1" x14ac:dyDescent="0.25">
      <c r="A26" s="19">
        <v>21</v>
      </c>
      <c r="B26" s="20" t="s">
        <v>54</v>
      </c>
      <c r="C26" s="21" t="s">
        <v>55</v>
      </c>
      <c r="D26" s="22">
        <v>2000</v>
      </c>
      <c r="E26" s="22">
        <v>150</v>
      </c>
      <c r="F26" s="23">
        <f t="shared" si="8"/>
        <v>300000</v>
      </c>
      <c r="G26" s="7">
        <f t="shared" si="9"/>
        <v>0</v>
      </c>
      <c r="H26" s="9">
        <f t="shared" si="119"/>
        <v>0</v>
      </c>
      <c r="I26" s="9"/>
      <c r="J26" s="9">
        <f t="shared" si="11"/>
        <v>0</v>
      </c>
      <c r="K26" s="10">
        <f t="shared" si="12"/>
        <v>0</v>
      </c>
      <c r="L26" s="7">
        <f t="shared" si="13"/>
        <v>0</v>
      </c>
      <c r="M26" s="9">
        <f t="shared" si="120"/>
        <v>0</v>
      </c>
      <c r="N26" s="9"/>
      <c r="O26" s="9">
        <f t="shared" si="121"/>
        <v>0</v>
      </c>
      <c r="P26" s="10">
        <f t="shared" si="16"/>
        <v>0</v>
      </c>
      <c r="Q26" s="7">
        <f t="shared" si="17"/>
        <v>41</v>
      </c>
      <c r="R26" s="9">
        <f t="shared" si="122"/>
        <v>49.2</v>
      </c>
      <c r="S26" s="9">
        <v>82000</v>
      </c>
      <c r="T26" s="9">
        <f t="shared" si="123"/>
        <v>16400</v>
      </c>
      <c r="U26" s="10">
        <f t="shared" si="20"/>
        <v>98400</v>
      </c>
      <c r="V26" s="7">
        <f t="shared" si="0"/>
        <v>0</v>
      </c>
      <c r="W26" s="9">
        <f t="shared" si="1"/>
        <v>0</v>
      </c>
      <c r="X26" s="9"/>
      <c r="Y26" s="9">
        <f t="shared" si="117"/>
        <v>0</v>
      </c>
      <c r="Z26" s="10">
        <f t="shared" si="3"/>
        <v>0</v>
      </c>
      <c r="AA26" s="7">
        <f t="shared" si="4"/>
        <v>0</v>
      </c>
      <c r="AB26" s="9">
        <f t="shared" si="5"/>
        <v>0</v>
      </c>
      <c r="AC26" s="9"/>
      <c r="AD26" s="9">
        <f t="shared" si="118"/>
        <v>0</v>
      </c>
      <c r="AE26" s="10">
        <f t="shared" si="7"/>
        <v>0</v>
      </c>
      <c r="AF26" s="7">
        <f t="shared" si="21"/>
        <v>0</v>
      </c>
      <c r="AG26" s="9">
        <f t="shared" si="124"/>
        <v>0</v>
      </c>
      <c r="AH26" s="9"/>
      <c r="AI26" s="9">
        <f t="shared" si="125"/>
        <v>0</v>
      </c>
      <c r="AJ26" s="10">
        <f t="shared" si="24"/>
        <v>0</v>
      </c>
      <c r="AK26" s="7">
        <f t="shared" si="25"/>
        <v>0</v>
      </c>
      <c r="AL26" s="9">
        <f t="shared" si="126"/>
        <v>0</v>
      </c>
      <c r="AM26" s="9"/>
      <c r="AN26" s="9">
        <f t="shared" si="127"/>
        <v>0</v>
      </c>
      <c r="AO26" s="10">
        <f t="shared" si="28"/>
        <v>0</v>
      </c>
      <c r="AP26" s="7">
        <f t="shared" si="29"/>
        <v>391.66666499999997</v>
      </c>
      <c r="AQ26" s="9">
        <f t="shared" si="128"/>
        <v>469.99999799999995</v>
      </c>
      <c r="AR26" s="9">
        <v>783333.33</v>
      </c>
      <c r="AS26" s="9">
        <f t="shared" si="129"/>
        <v>156666.666</v>
      </c>
      <c r="AT26" s="10">
        <f t="shared" si="32"/>
        <v>939999.99599999993</v>
      </c>
      <c r="AU26" s="7">
        <f t="shared" si="33"/>
        <v>500</v>
      </c>
      <c r="AV26" s="9">
        <f t="shared" si="130"/>
        <v>500</v>
      </c>
      <c r="AW26" s="9">
        <v>1000000</v>
      </c>
      <c r="AX26" s="9">
        <v>0</v>
      </c>
      <c r="AY26" s="10">
        <f t="shared" si="35"/>
        <v>1000000</v>
      </c>
      <c r="AZ26" s="16">
        <f>+BB26/$D26</f>
        <v>40</v>
      </c>
      <c r="BA26" s="17">
        <f t="shared" si="131"/>
        <v>48</v>
      </c>
      <c r="BB26" s="17">
        <v>80000</v>
      </c>
      <c r="BC26" s="17">
        <f>+BB26*0.2</f>
        <v>16000</v>
      </c>
      <c r="BD26" s="18">
        <f>+BC26+BB26</f>
        <v>96000</v>
      </c>
      <c r="BE26" s="7">
        <f t="shared" si="40"/>
        <v>0</v>
      </c>
      <c r="BF26" s="9">
        <f t="shared" si="133"/>
        <v>0</v>
      </c>
      <c r="BG26" s="9"/>
      <c r="BH26" s="9">
        <f t="shared" si="134"/>
        <v>0</v>
      </c>
      <c r="BI26" s="10">
        <f t="shared" si="43"/>
        <v>0</v>
      </c>
      <c r="BJ26" s="7">
        <f t="shared" si="44"/>
        <v>0</v>
      </c>
      <c r="BK26" s="9">
        <f t="shared" si="135"/>
        <v>0</v>
      </c>
      <c r="BL26" s="9"/>
      <c r="BM26" s="9">
        <f t="shared" si="136"/>
        <v>0</v>
      </c>
      <c r="BN26" s="10">
        <f t="shared" si="47"/>
        <v>0</v>
      </c>
      <c r="BO26" s="7">
        <f t="shared" si="48"/>
        <v>0</v>
      </c>
      <c r="BP26" s="9">
        <f t="shared" si="137"/>
        <v>0</v>
      </c>
      <c r="BQ26" s="9"/>
      <c r="BR26" s="9">
        <f t="shared" si="138"/>
        <v>0</v>
      </c>
      <c r="BS26" s="10">
        <f t="shared" si="51"/>
        <v>0</v>
      </c>
      <c r="BT26" s="7">
        <f t="shared" si="52"/>
        <v>0</v>
      </c>
      <c r="BU26" s="9">
        <f t="shared" si="139"/>
        <v>0</v>
      </c>
      <c r="BV26" s="9"/>
      <c r="BW26" s="9">
        <f t="shared" si="140"/>
        <v>0</v>
      </c>
      <c r="BX26" s="10">
        <f t="shared" si="55"/>
        <v>0</v>
      </c>
      <c r="BY26" s="7">
        <f t="shared" si="56"/>
        <v>0</v>
      </c>
      <c r="BZ26" s="9">
        <f t="shared" si="141"/>
        <v>0</v>
      </c>
      <c r="CA26" s="9"/>
      <c r="CB26" s="9">
        <f t="shared" si="142"/>
        <v>0</v>
      </c>
      <c r="CC26" s="10">
        <f t="shared" si="59"/>
        <v>0</v>
      </c>
      <c r="CD26" s="7">
        <f t="shared" si="60"/>
        <v>0</v>
      </c>
      <c r="CE26" s="9">
        <f t="shared" si="143"/>
        <v>0</v>
      </c>
      <c r="CF26" s="9"/>
      <c r="CG26" s="9">
        <f t="shared" si="144"/>
        <v>0</v>
      </c>
      <c r="CH26" s="10">
        <f t="shared" si="63"/>
        <v>0</v>
      </c>
      <c r="CI26" s="7">
        <f t="shared" si="64"/>
        <v>0</v>
      </c>
      <c r="CJ26" s="9">
        <f t="shared" si="145"/>
        <v>0</v>
      </c>
      <c r="CK26" s="9"/>
      <c r="CL26" s="9">
        <f t="shared" si="146"/>
        <v>0</v>
      </c>
      <c r="CM26" s="10">
        <f t="shared" si="67"/>
        <v>0</v>
      </c>
      <c r="CN26" s="7">
        <f t="shared" si="68"/>
        <v>16666.666665000001</v>
      </c>
      <c r="CO26" s="9">
        <f t="shared" si="147"/>
        <v>19999.999997999999</v>
      </c>
      <c r="CP26" s="9">
        <v>33333333.329999998</v>
      </c>
      <c r="CQ26" s="9">
        <f t="shared" si="148"/>
        <v>6666666.6660000002</v>
      </c>
      <c r="CR26" s="10">
        <f t="shared" si="71"/>
        <v>39999999.995999999</v>
      </c>
      <c r="CS26" s="7">
        <f t="shared" si="72"/>
        <v>0</v>
      </c>
      <c r="CT26" s="9">
        <f t="shared" si="149"/>
        <v>0</v>
      </c>
      <c r="CU26" s="9"/>
      <c r="CV26" s="9">
        <f t="shared" si="150"/>
        <v>0</v>
      </c>
      <c r="CW26" s="10">
        <f t="shared" si="75"/>
        <v>0</v>
      </c>
      <c r="CX26" s="7">
        <f t="shared" si="76"/>
        <v>0</v>
      </c>
      <c r="CY26" s="9">
        <f t="shared" si="151"/>
        <v>0</v>
      </c>
      <c r="CZ26" s="9"/>
      <c r="DA26" s="9">
        <f t="shared" si="152"/>
        <v>0</v>
      </c>
      <c r="DB26" s="10">
        <f t="shared" si="79"/>
        <v>0</v>
      </c>
      <c r="DC26" s="7">
        <f t="shared" si="80"/>
        <v>70</v>
      </c>
      <c r="DD26" s="9">
        <f t="shared" si="153"/>
        <v>70</v>
      </c>
      <c r="DE26" s="9">
        <v>140000</v>
      </c>
      <c r="DF26" s="9">
        <v>0</v>
      </c>
      <c r="DG26" s="10">
        <f t="shared" si="82"/>
        <v>140000</v>
      </c>
      <c r="DH26" s="7">
        <f t="shared" si="83"/>
        <v>0</v>
      </c>
      <c r="DI26" s="9">
        <f t="shared" si="155"/>
        <v>0</v>
      </c>
      <c r="DJ26" s="9"/>
      <c r="DK26" s="9">
        <f t="shared" si="156"/>
        <v>0</v>
      </c>
      <c r="DL26" s="10">
        <f t="shared" si="86"/>
        <v>0</v>
      </c>
      <c r="DM26" s="7">
        <f t="shared" si="87"/>
        <v>0</v>
      </c>
      <c r="DN26" s="9">
        <f t="shared" si="157"/>
        <v>0</v>
      </c>
      <c r="DO26" s="9"/>
      <c r="DP26" s="9">
        <f t="shared" si="158"/>
        <v>0</v>
      </c>
      <c r="DQ26" s="10">
        <f t="shared" si="90"/>
        <v>0</v>
      </c>
      <c r="DR26" s="7">
        <f t="shared" si="91"/>
        <v>541.66666500000008</v>
      </c>
      <c r="DS26" s="9">
        <f t="shared" si="159"/>
        <v>649.99999800000001</v>
      </c>
      <c r="DT26" s="9">
        <v>1083333.33</v>
      </c>
      <c r="DU26" s="9">
        <f t="shared" si="160"/>
        <v>216666.66600000003</v>
      </c>
      <c r="DV26" s="10">
        <f t="shared" si="94"/>
        <v>1299999.996</v>
      </c>
      <c r="DW26" s="12">
        <f t="shared" si="95"/>
        <v>80000</v>
      </c>
    </row>
    <row r="27" spans="1:127" s="11" customFormat="1" x14ac:dyDescent="0.25">
      <c r="A27" s="19">
        <v>22</v>
      </c>
      <c r="B27" s="20" t="s">
        <v>56</v>
      </c>
      <c r="C27" s="21" t="s">
        <v>57</v>
      </c>
      <c r="D27" s="22">
        <v>300</v>
      </c>
      <c r="E27" s="22">
        <v>600</v>
      </c>
      <c r="F27" s="23">
        <f t="shared" si="8"/>
        <v>180000</v>
      </c>
      <c r="G27" s="7">
        <f t="shared" si="9"/>
        <v>0</v>
      </c>
      <c r="H27" s="9">
        <f t="shared" si="119"/>
        <v>0</v>
      </c>
      <c r="I27" s="9"/>
      <c r="J27" s="9">
        <f t="shared" si="11"/>
        <v>0</v>
      </c>
      <c r="K27" s="10">
        <f t="shared" si="12"/>
        <v>0</v>
      </c>
      <c r="L27" s="7">
        <f t="shared" si="13"/>
        <v>0</v>
      </c>
      <c r="M27" s="9">
        <f t="shared" si="120"/>
        <v>0</v>
      </c>
      <c r="N27" s="9"/>
      <c r="O27" s="9">
        <f t="shared" si="121"/>
        <v>0</v>
      </c>
      <c r="P27" s="10">
        <f t="shared" si="16"/>
        <v>0</v>
      </c>
      <c r="Q27" s="7">
        <f t="shared" si="17"/>
        <v>1666.6666666666667</v>
      </c>
      <c r="R27" s="9">
        <f t="shared" si="122"/>
        <v>2000</v>
      </c>
      <c r="S27" s="9">
        <v>500000</v>
      </c>
      <c r="T27" s="9">
        <f t="shared" si="123"/>
        <v>100000</v>
      </c>
      <c r="U27" s="10">
        <f t="shared" si="20"/>
        <v>600000</v>
      </c>
      <c r="V27" s="7">
        <f t="shared" si="0"/>
        <v>0</v>
      </c>
      <c r="W27" s="9">
        <f t="shared" si="1"/>
        <v>0</v>
      </c>
      <c r="X27" s="9"/>
      <c r="Y27" s="9">
        <f t="shared" si="117"/>
        <v>0</v>
      </c>
      <c r="Z27" s="10">
        <f t="shared" si="3"/>
        <v>0</v>
      </c>
      <c r="AA27" s="7">
        <f t="shared" si="4"/>
        <v>0</v>
      </c>
      <c r="AB27" s="9">
        <f t="shared" si="5"/>
        <v>0</v>
      </c>
      <c r="AC27" s="9"/>
      <c r="AD27" s="9">
        <f t="shared" si="118"/>
        <v>0</v>
      </c>
      <c r="AE27" s="10">
        <f t="shared" si="7"/>
        <v>0</v>
      </c>
      <c r="AF27" s="16">
        <f t="shared" si="21"/>
        <v>600</v>
      </c>
      <c r="AG27" s="17">
        <f t="shared" si="124"/>
        <v>600</v>
      </c>
      <c r="AH27" s="17">
        <v>180000</v>
      </c>
      <c r="AI27" s="17">
        <v>0</v>
      </c>
      <c r="AJ27" s="18">
        <f t="shared" si="24"/>
        <v>180000</v>
      </c>
      <c r="AK27" s="7">
        <f t="shared" si="25"/>
        <v>0</v>
      </c>
      <c r="AL27" s="9">
        <f t="shared" si="126"/>
        <v>0</v>
      </c>
      <c r="AM27" s="9"/>
      <c r="AN27" s="9">
        <f t="shared" si="127"/>
        <v>0</v>
      </c>
      <c r="AO27" s="10">
        <f t="shared" si="28"/>
        <v>0</v>
      </c>
      <c r="AP27" s="7">
        <f t="shared" si="29"/>
        <v>2458.3333333333335</v>
      </c>
      <c r="AQ27" s="9">
        <f t="shared" si="128"/>
        <v>2950</v>
      </c>
      <c r="AR27" s="9">
        <v>737500</v>
      </c>
      <c r="AS27" s="9">
        <f t="shared" si="129"/>
        <v>147500</v>
      </c>
      <c r="AT27" s="10">
        <f t="shared" si="32"/>
        <v>885000</v>
      </c>
      <c r="AU27" s="7">
        <f t="shared" si="33"/>
        <v>3000</v>
      </c>
      <c r="AV27" s="9">
        <f t="shared" si="130"/>
        <v>3000</v>
      </c>
      <c r="AW27" s="9">
        <v>900000</v>
      </c>
      <c r="AX27" s="9">
        <v>0</v>
      </c>
      <c r="AY27" s="10">
        <f t="shared" si="35"/>
        <v>900000</v>
      </c>
      <c r="AZ27" s="7">
        <f>+BB27/$D27</f>
        <v>2250</v>
      </c>
      <c r="BA27" s="9">
        <f t="shared" si="131"/>
        <v>2700</v>
      </c>
      <c r="BB27" s="9">
        <v>675000</v>
      </c>
      <c r="BC27" s="9">
        <f>+BB27*0.2</f>
        <v>135000</v>
      </c>
      <c r="BD27" s="10">
        <f>+BC27+BB27</f>
        <v>810000</v>
      </c>
      <c r="BE27" s="7">
        <f t="shared" si="40"/>
        <v>2916.6666666666665</v>
      </c>
      <c r="BF27" s="9">
        <f t="shared" si="133"/>
        <v>3500</v>
      </c>
      <c r="BG27" s="9">
        <v>875000</v>
      </c>
      <c r="BH27" s="9">
        <f t="shared" si="134"/>
        <v>175000</v>
      </c>
      <c r="BI27" s="10">
        <f t="shared" si="43"/>
        <v>1050000</v>
      </c>
      <c r="BJ27" s="7">
        <f t="shared" si="44"/>
        <v>3053.3333333333335</v>
      </c>
      <c r="BK27" s="9">
        <f t="shared" si="135"/>
        <v>3664</v>
      </c>
      <c r="BL27" s="9">
        <v>916000</v>
      </c>
      <c r="BM27" s="9">
        <f t="shared" si="136"/>
        <v>183200</v>
      </c>
      <c r="BN27" s="10">
        <f t="shared" si="47"/>
        <v>1099200</v>
      </c>
      <c r="BO27" s="7">
        <f t="shared" si="48"/>
        <v>0</v>
      </c>
      <c r="BP27" s="9">
        <f t="shared" si="137"/>
        <v>0</v>
      </c>
      <c r="BQ27" s="9"/>
      <c r="BR27" s="9">
        <f t="shared" si="138"/>
        <v>0</v>
      </c>
      <c r="BS27" s="10">
        <f t="shared" si="51"/>
        <v>0</v>
      </c>
      <c r="BT27" s="7">
        <f t="shared" si="52"/>
        <v>2166.6666666666665</v>
      </c>
      <c r="BU27" s="9">
        <f t="shared" si="139"/>
        <v>2600</v>
      </c>
      <c r="BV27" s="9">
        <v>650000</v>
      </c>
      <c r="BW27" s="9">
        <f t="shared" si="140"/>
        <v>130000</v>
      </c>
      <c r="BX27" s="10">
        <f t="shared" si="55"/>
        <v>780000</v>
      </c>
      <c r="BY27" s="7">
        <f t="shared" si="56"/>
        <v>0</v>
      </c>
      <c r="BZ27" s="9">
        <f t="shared" si="141"/>
        <v>0</v>
      </c>
      <c r="CA27" s="9"/>
      <c r="CB27" s="9">
        <f t="shared" si="142"/>
        <v>0</v>
      </c>
      <c r="CC27" s="10">
        <f t="shared" si="59"/>
        <v>0</v>
      </c>
      <c r="CD27" s="7">
        <f t="shared" si="60"/>
        <v>0</v>
      </c>
      <c r="CE27" s="9">
        <f t="shared" si="143"/>
        <v>0</v>
      </c>
      <c r="CF27" s="9"/>
      <c r="CG27" s="9">
        <f t="shared" si="144"/>
        <v>0</v>
      </c>
      <c r="CH27" s="10">
        <f t="shared" si="63"/>
        <v>0</v>
      </c>
      <c r="CI27" s="7">
        <f t="shared" si="64"/>
        <v>0</v>
      </c>
      <c r="CJ27" s="9">
        <f t="shared" si="145"/>
        <v>0</v>
      </c>
      <c r="CK27" s="9"/>
      <c r="CL27" s="9">
        <f t="shared" si="146"/>
        <v>0</v>
      </c>
      <c r="CM27" s="10">
        <f t="shared" si="67"/>
        <v>0</v>
      </c>
      <c r="CN27" s="7">
        <f t="shared" si="68"/>
        <v>16666.666666666668</v>
      </c>
      <c r="CO27" s="9">
        <f t="shared" si="147"/>
        <v>20000</v>
      </c>
      <c r="CP27" s="9">
        <v>5000000</v>
      </c>
      <c r="CQ27" s="9">
        <f t="shared" si="148"/>
        <v>1000000</v>
      </c>
      <c r="CR27" s="10">
        <f t="shared" si="71"/>
        <v>6000000</v>
      </c>
      <c r="CS27" s="7">
        <f t="shared" si="72"/>
        <v>0</v>
      </c>
      <c r="CT27" s="9">
        <f t="shared" si="149"/>
        <v>0</v>
      </c>
      <c r="CU27" s="9"/>
      <c r="CV27" s="9">
        <f t="shared" si="150"/>
        <v>0</v>
      </c>
      <c r="CW27" s="10">
        <f t="shared" si="75"/>
        <v>0</v>
      </c>
      <c r="CX27" s="7">
        <f t="shared" si="76"/>
        <v>0</v>
      </c>
      <c r="CY27" s="9">
        <f t="shared" si="151"/>
        <v>0</v>
      </c>
      <c r="CZ27" s="9"/>
      <c r="DA27" s="9">
        <f t="shared" si="152"/>
        <v>0</v>
      </c>
      <c r="DB27" s="10">
        <f t="shared" si="79"/>
        <v>0</v>
      </c>
      <c r="DC27" s="7">
        <f t="shared" si="80"/>
        <v>0</v>
      </c>
      <c r="DD27" s="9">
        <f t="shared" si="153"/>
        <v>0</v>
      </c>
      <c r="DE27" s="9"/>
      <c r="DF27" s="9">
        <f t="shared" si="154"/>
        <v>0</v>
      </c>
      <c r="DG27" s="10">
        <f t="shared" si="82"/>
        <v>0</v>
      </c>
      <c r="DH27" s="7">
        <f t="shared" si="83"/>
        <v>0</v>
      </c>
      <c r="DI27" s="9">
        <f t="shared" si="155"/>
        <v>0</v>
      </c>
      <c r="DJ27" s="9"/>
      <c r="DK27" s="9">
        <f t="shared" si="156"/>
        <v>0</v>
      </c>
      <c r="DL27" s="10">
        <f t="shared" si="86"/>
        <v>0</v>
      </c>
      <c r="DM27" s="7">
        <f t="shared" si="87"/>
        <v>1000</v>
      </c>
      <c r="DN27" s="9">
        <f t="shared" si="157"/>
        <v>1000</v>
      </c>
      <c r="DO27" s="9">
        <v>300000</v>
      </c>
      <c r="DP27" s="9">
        <v>0</v>
      </c>
      <c r="DQ27" s="10">
        <f t="shared" si="90"/>
        <v>300000</v>
      </c>
      <c r="DR27" s="7">
        <f t="shared" si="91"/>
        <v>0</v>
      </c>
      <c r="DS27" s="9">
        <f t="shared" si="159"/>
        <v>0</v>
      </c>
      <c r="DT27" s="9"/>
      <c r="DU27" s="9">
        <f t="shared" si="160"/>
        <v>0</v>
      </c>
      <c r="DV27" s="10">
        <f t="shared" si="94"/>
        <v>0</v>
      </c>
      <c r="DW27" s="12">
        <f t="shared" si="95"/>
        <v>180000</v>
      </c>
    </row>
    <row r="28" spans="1:127" s="11" customFormat="1" x14ac:dyDescent="0.25">
      <c r="A28" s="19">
        <v>23</v>
      </c>
      <c r="B28" s="20" t="s">
        <v>58</v>
      </c>
      <c r="C28" s="21" t="s">
        <v>59</v>
      </c>
      <c r="D28" s="22">
        <v>500</v>
      </c>
      <c r="E28" s="22">
        <v>300</v>
      </c>
      <c r="F28" s="23">
        <f t="shared" si="8"/>
        <v>150000</v>
      </c>
      <c r="G28" s="7">
        <f t="shared" si="9"/>
        <v>0</v>
      </c>
      <c r="H28" s="9">
        <f t="shared" si="119"/>
        <v>0</v>
      </c>
      <c r="I28" s="9"/>
      <c r="J28" s="9">
        <f t="shared" si="11"/>
        <v>0</v>
      </c>
      <c r="K28" s="10">
        <f t="shared" si="12"/>
        <v>0</v>
      </c>
      <c r="L28" s="7">
        <f t="shared" si="13"/>
        <v>0</v>
      </c>
      <c r="M28" s="9">
        <f t="shared" si="120"/>
        <v>0</v>
      </c>
      <c r="N28" s="9"/>
      <c r="O28" s="9">
        <f t="shared" si="121"/>
        <v>0</v>
      </c>
      <c r="P28" s="10">
        <f t="shared" si="16"/>
        <v>0</v>
      </c>
      <c r="Q28" s="7">
        <f t="shared" si="17"/>
        <v>459</v>
      </c>
      <c r="R28" s="9">
        <f t="shared" si="122"/>
        <v>550.79999999999995</v>
      </c>
      <c r="S28" s="9">
        <v>229500</v>
      </c>
      <c r="T28" s="9">
        <f t="shared" si="123"/>
        <v>45900</v>
      </c>
      <c r="U28" s="10">
        <f t="shared" si="20"/>
        <v>275400</v>
      </c>
      <c r="V28" s="7">
        <f t="shared" si="0"/>
        <v>0</v>
      </c>
      <c r="W28" s="9">
        <f t="shared" si="1"/>
        <v>0</v>
      </c>
      <c r="X28" s="9"/>
      <c r="Y28" s="9">
        <f t="shared" si="117"/>
        <v>0</v>
      </c>
      <c r="Z28" s="10">
        <f t="shared" si="3"/>
        <v>0</v>
      </c>
      <c r="AA28" s="7">
        <f t="shared" si="4"/>
        <v>0</v>
      </c>
      <c r="AB28" s="9">
        <f t="shared" si="5"/>
        <v>0</v>
      </c>
      <c r="AC28" s="9"/>
      <c r="AD28" s="9">
        <f t="shared" si="118"/>
        <v>0</v>
      </c>
      <c r="AE28" s="10">
        <f t="shared" si="7"/>
        <v>0</v>
      </c>
      <c r="AF28" s="7">
        <f t="shared" si="21"/>
        <v>215</v>
      </c>
      <c r="AG28" s="9">
        <f t="shared" si="124"/>
        <v>215</v>
      </c>
      <c r="AH28" s="9">
        <v>107500</v>
      </c>
      <c r="AI28" s="9">
        <v>0</v>
      </c>
      <c r="AJ28" s="10">
        <f t="shared" si="24"/>
        <v>107500</v>
      </c>
      <c r="AK28" s="7">
        <f t="shared" si="25"/>
        <v>0</v>
      </c>
      <c r="AL28" s="9">
        <f t="shared" si="126"/>
        <v>0</v>
      </c>
      <c r="AM28" s="9"/>
      <c r="AN28" s="9">
        <f t="shared" si="127"/>
        <v>0</v>
      </c>
      <c r="AO28" s="10">
        <f t="shared" si="28"/>
        <v>0</v>
      </c>
      <c r="AP28" s="7">
        <f t="shared" si="29"/>
        <v>850</v>
      </c>
      <c r="AQ28" s="9">
        <f t="shared" si="128"/>
        <v>1020</v>
      </c>
      <c r="AR28" s="9">
        <v>425000</v>
      </c>
      <c r="AS28" s="9">
        <f t="shared" si="129"/>
        <v>85000</v>
      </c>
      <c r="AT28" s="10">
        <f t="shared" si="32"/>
        <v>510000</v>
      </c>
      <c r="AU28" s="7">
        <f t="shared" si="33"/>
        <v>1000</v>
      </c>
      <c r="AV28" s="9">
        <f t="shared" si="130"/>
        <v>1000</v>
      </c>
      <c r="AW28" s="9">
        <v>500000</v>
      </c>
      <c r="AX28" s="9">
        <v>0</v>
      </c>
      <c r="AY28" s="10">
        <f t="shared" si="35"/>
        <v>500000</v>
      </c>
      <c r="AZ28" s="7">
        <f>+BB28/$D28</f>
        <v>541.66665999999998</v>
      </c>
      <c r="BA28" s="9">
        <f t="shared" si="131"/>
        <v>649.99999200000013</v>
      </c>
      <c r="BB28" s="9">
        <v>270833.33</v>
      </c>
      <c r="BC28" s="9">
        <f>+BB28*0.2</f>
        <v>54166.666000000005</v>
      </c>
      <c r="BD28" s="10">
        <f>+BC28+BB28</f>
        <v>324999.99600000004</v>
      </c>
      <c r="BE28" s="16">
        <f t="shared" si="40"/>
        <v>210</v>
      </c>
      <c r="BF28" s="17">
        <f t="shared" si="133"/>
        <v>252</v>
      </c>
      <c r="BG28" s="17">
        <v>105000</v>
      </c>
      <c r="BH28" s="17">
        <f t="shared" si="134"/>
        <v>21000</v>
      </c>
      <c r="BI28" s="18">
        <f t="shared" si="43"/>
        <v>126000</v>
      </c>
      <c r="BJ28" s="7">
        <f t="shared" si="44"/>
        <v>0</v>
      </c>
      <c r="BK28" s="9">
        <f t="shared" si="135"/>
        <v>0</v>
      </c>
      <c r="BL28" s="9"/>
      <c r="BM28" s="9">
        <f t="shared" si="136"/>
        <v>0</v>
      </c>
      <c r="BN28" s="10">
        <f t="shared" si="47"/>
        <v>0</v>
      </c>
      <c r="BO28" s="7">
        <f t="shared" si="48"/>
        <v>400</v>
      </c>
      <c r="BP28" s="9">
        <f t="shared" si="137"/>
        <v>400</v>
      </c>
      <c r="BQ28" s="9">
        <v>200000</v>
      </c>
      <c r="BR28" s="9">
        <v>0</v>
      </c>
      <c r="BS28" s="10">
        <f t="shared" si="51"/>
        <v>200000</v>
      </c>
      <c r="BT28" s="7">
        <f t="shared" si="52"/>
        <v>0</v>
      </c>
      <c r="BU28" s="9">
        <f t="shared" si="139"/>
        <v>0</v>
      </c>
      <c r="BV28" s="9"/>
      <c r="BW28" s="9">
        <f t="shared" si="140"/>
        <v>0</v>
      </c>
      <c r="BX28" s="10">
        <f t="shared" si="55"/>
        <v>0</v>
      </c>
      <c r="BY28" s="7">
        <f t="shared" si="56"/>
        <v>0</v>
      </c>
      <c r="BZ28" s="9">
        <f t="shared" si="141"/>
        <v>0</v>
      </c>
      <c r="CA28" s="9"/>
      <c r="CB28" s="9">
        <f t="shared" si="142"/>
        <v>0</v>
      </c>
      <c r="CC28" s="10">
        <f t="shared" si="59"/>
        <v>0</v>
      </c>
      <c r="CD28" s="7">
        <f t="shared" si="60"/>
        <v>0</v>
      </c>
      <c r="CE28" s="9">
        <f t="shared" si="143"/>
        <v>0</v>
      </c>
      <c r="CF28" s="9"/>
      <c r="CG28" s="9">
        <f t="shared" si="144"/>
        <v>0</v>
      </c>
      <c r="CH28" s="10">
        <f t="shared" si="63"/>
        <v>0</v>
      </c>
      <c r="CI28" s="7">
        <f t="shared" si="64"/>
        <v>0</v>
      </c>
      <c r="CJ28" s="9">
        <f t="shared" si="145"/>
        <v>0</v>
      </c>
      <c r="CK28" s="9"/>
      <c r="CL28" s="9">
        <f t="shared" si="146"/>
        <v>0</v>
      </c>
      <c r="CM28" s="10">
        <f t="shared" si="67"/>
        <v>0</v>
      </c>
      <c r="CN28" s="7">
        <f t="shared" si="68"/>
        <v>16666.666659999999</v>
      </c>
      <c r="CO28" s="9">
        <f t="shared" si="147"/>
        <v>19999.999991999997</v>
      </c>
      <c r="CP28" s="9">
        <v>8333333.3300000001</v>
      </c>
      <c r="CQ28" s="9">
        <f t="shared" si="148"/>
        <v>1666666.6660000002</v>
      </c>
      <c r="CR28" s="10">
        <f t="shared" si="71"/>
        <v>9999999.9959999993</v>
      </c>
      <c r="CS28" s="7">
        <f t="shared" si="72"/>
        <v>291.66665999999998</v>
      </c>
      <c r="CT28" s="9">
        <f t="shared" si="149"/>
        <v>349.99999199999996</v>
      </c>
      <c r="CU28" s="9">
        <v>145833.32999999999</v>
      </c>
      <c r="CV28" s="9">
        <f t="shared" si="150"/>
        <v>29166.665999999997</v>
      </c>
      <c r="CW28" s="10">
        <f t="shared" si="75"/>
        <v>174999.99599999998</v>
      </c>
      <c r="CX28" s="7">
        <f t="shared" si="76"/>
        <v>0</v>
      </c>
      <c r="CY28" s="9">
        <f t="shared" si="151"/>
        <v>0</v>
      </c>
      <c r="CZ28" s="9"/>
      <c r="DA28" s="9">
        <f t="shared" si="152"/>
        <v>0</v>
      </c>
      <c r="DB28" s="10">
        <f t="shared" si="79"/>
        <v>0</v>
      </c>
      <c r="DC28" s="7">
        <f t="shared" si="80"/>
        <v>254</v>
      </c>
      <c r="DD28" s="9">
        <f t="shared" si="153"/>
        <v>254</v>
      </c>
      <c r="DE28" s="9">
        <v>127000</v>
      </c>
      <c r="DF28" s="9">
        <v>0</v>
      </c>
      <c r="DG28" s="10">
        <f t="shared" si="82"/>
        <v>127000</v>
      </c>
      <c r="DH28" s="7">
        <f t="shared" si="83"/>
        <v>0</v>
      </c>
      <c r="DI28" s="9">
        <f t="shared" si="155"/>
        <v>0</v>
      </c>
      <c r="DJ28" s="9"/>
      <c r="DK28" s="9">
        <f t="shared" si="156"/>
        <v>0</v>
      </c>
      <c r="DL28" s="10">
        <f t="shared" si="86"/>
        <v>0</v>
      </c>
      <c r="DM28" s="7">
        <f t="shared" si="87"/>
        <v>220</v>
      </c>
      <c r="DN28" s="9">
        <f t="shared" si="157"/>
        <v>220</v>
      </c>
      <c r="DO28" s="9">
        <v>110000</v>
      </c>
      <c r="DP28" s="9">
        <v>0</v>
      </c>
      <c r="DQ28" s="10">
        <f t="shared" si="90"/>
        <v>110000</v>
      </c>
      <c r="DR28" s="7">
        <f t="shared" si="91"/>
        <v>0</v>
      </c>
      <c r="DS28" s="9">
        <f t="shared" si="159"/>
        <v>0</v>
      </c>
      <c r="DT28" s="9"/>
      <c r="DU28" s="9">
        <f t="shared" si="160"/>
        <v>0</v>
      </c>
      <c r="DV28" s="10">
        <f t="shared" si="94"/>
        <v>0</v>
      </c>
      <c r="DW28" s="12">
        <f t="shared" si="95"/>
        <v>105000</v>
      </c>
    </row>
    <row r="29" spans="1:127" s="11" customFormat="1" x14ac:dyDescent="0.25">
      <c r="A29" s="19">
        <v>24</v>
      </c>
      <c r="B29" s="20" t="s">
        <v>60</v>
      </c>
      <c r="C29" s="21" t="s">
        <v>61</v>
      </c>
      <c r="D29" s="22">
        <v>6000</v>
      </c>
      <c r="E29" s="22">
        <v>75</v>
      </c>
      <c r="F29" s="23">
        <f t="shared" si="8"/>
        <v>450000</v>
      </c>
      <c r="G29" s="7">
        <f t="shared" si="9"/>
        <v>0</v>
      </c>
      <c r="H29" s="9">
        <f t="shared" si="119"/>
        <v>0</v>
      </c>
      <c r="I29" s="9"/>
      <c r="J29" s="9">
        <f t="shared" si="11"/>
        <v>0</v>
      </c>
      <c r="K29" s="10">
        <f t="shared" si="12"/>
        <v>0</v>
      </c>
      <c r="L29" s="7">
        <f t="shared" si="13"/>
        <v>0</v>
      </c>
      <c r="M29" s="9">
        <f t="shared" si="120"/>
        <v>0</v>
      </c>
      <c r="N29" s="9"/>
      <c r="O29" s="9">
        <f t="shared" si="121"/>
        <v>0</v>
      </c>
      <c r="P29" s="10">
        <f t="shared" si="16"/>
        <v>0</v>
      </c>
      <c r="Q29" s="7">
        <f t="shared" si="17"/>
        <v>0</v>
      </c>
      <c r="R29" s="9">
        <f t="shared" si="122"/>
        <v>0</v>
      </c>
      <c r="S29" s="9"/>
      <c r="T29" s="9">
        <f t="shared" si="123"/>
        <v>0</v>
      </c>
      <c r="U29" s="10">
        <f t="shared" si="20"/>
        <v>0</v>
      </c>
      <c r="V29" s="16">
        <f t="shared" si="0"/>
        <v>30</v>
      </c>
      <c r="W29" s="17">
        <f t="shared" si="1"/>
        <v>36</v>
      </c>
      <c r="X29" s="17">
        <v>180000</v>
      </c>
      <c r="Y29" s="17">
        <f t="shared" si="117"/>
        <v>36000</v>
      </c>
      <c r="Z29" s="18">
        <f t="shared" si="3"/>
        <v>216000</v>
      </c>
      <c r="AA29" s="7">
        <f t="shared" si="4"/>
        <v>0</v>
      </c>
      <c r="AB29" s="9">
        <f t="shared" si="5"/>
        <v>0</v>
      </c>
      <c r="AC29" s="9"/>
      <c r="AD29" s="9">
        <f t="shared" si="118"/>
        <v>0</v>
      </c>
      <c r="AE29" s="10">
        <f t="shared" si="7"/>
        <v>0</v>
      </c>
      <c r="AF29" s="7">
        <f t="shared" si="21"/>
        <v>0</v>
      </c>
      <c r="AG29" s="9">
        <f t="shared" si="124"/>
        <v>0</v>
      </c>
      <c r="AH29" s="9"/>
      <c r="AI29" s="9">
        <f t="shared" si="125"/>
        <v>0</v>
      </c>
      <c r="AJ29" s="10">
        <f t="shared" si="24"/>
        <v>0</v>
      </c>
      <c r="AK29" s="7">
        <f t="shared" si="25"/>
        <v>0</v>
      </c>
      <c r="AL29" s="9">
        <f t="shared" si="126"/>
        <v>0</v>
      </c>
      <c r="AM29" s="9"/>
      <c r="AN29" s="9">
        <f t="shared" si="127"/>
        <v>0</v>
      </c>
      <c r="AO29" s="10">
        <f t="shared" si="28"/>
        <v>0</v>
      </c>
      <c r="AP29" s="7">
        <f t="shared" si="29"/>
        <v>483.33333333333331</v>
      </c>
      <c r="AQ29" s="9">
        <f t="shared" si="128"/>
        <v>580</v>
      </c>
      <c r="AR29" s="9">
        <v>2900000</v>
      </c>
      <c r="AS29" s="9">
        <f t="shared" si="129"/>
        <v>580000</v>
      </c>
      <c r="AT29" s="10">
        <f t="shared" si="32"/>
        <v>3480000</v>
      </c>
      <c r="AU29" s="7">
        <f t="shared" si="33"/>
        <v>500</v>
      </c>
      <c r="AV29" s="9">
        <f t="shared" si="130"/>
        <v>500</v>
      </c>
      <c r="AW29" s="9">
        <v>3000000</v>
      </c>
      <c r="AX29" s="9">
        <v>0</v>
      </c>
      <c r="AY29" s="10">
        <f t="shared" si="35"/>
        <v>3000000</v>
      </c>
      <c r="AZ29" s="7">
        <f t="shared" si="36"/>
        <v>43</v>
      </c>
      <c r="BA29" s="9">
        <f t="shared" si="131"/>
        <v>51.6</v>
      </c>
      <c r="BB29" s="9">
        <f>43*6000</f>
        <v>258000</v>
      </c>
      <c r="BC29" s="9">
        <f t="shared" si="132"/>
        <v>51600</v>
      </c>
      <c r="BD29" s="10">
        <f t="shared" si="39"/>
        <v>309600</v>
      </c>
      <c r="BE29" s="7">
        <f t="shared" si="40"/>
        <v>0</v>
      </c>
      <c r="BF29" s="9">
        <f t="shared" si="133"/>
        <v>0</v>
      </c>
      <c r="BG29" s="9"/>
      <c r="BH29" s="9">
        <f t="shared" si="134"/>
        <v>0</v>
      </c>
      <c r="BI29" s="10">
        <f t="shared" si="43"/>
        <v>0</v>
      </c>
      <c r="BJ29" s="7">
        <f t="shared" si="44"/>
        <v>0</v>
      </c>
      <c r="BK29" s="9">
        <f t="shared" si="135"/>
        <v>0</v>
      </c>
      <c r="BL29" s="9"/>
      <c r="BM29" s="9">
        <f t="shared" si="136"/>
        <v>0</v>
      </c>
      <c r="BN29" s="10">
        <f t="shared" si="47"/>
        <v>0</v>
      </c>
      <c r="BO29" s="7">
        <f t="shared" si="48"/>
        <v>0</v>
      </c>
      <c r="BP29" s="9">
        <f t="shared" si="137"/>
        <v>0</v>
      </c>
      <c r="BQ29" s="9"/>
      <c r="BR29" s="9">
        <f t="shared" si="138"/>
        <v>0</v>
      </c>
      <c r="BS29" s="10">
        <f t="shared" si="51"/>
        <v>0</v>
      </c>
      <c r="BT29" s="7">
        <f t="shared" si="52"/>
        <v>75</v>
      </c>
      <c r="BU29" s="9">
        <f t="shared" si="139"/>
        <v>90</v>
      </c>
      <c r="BV29" s="9">
        <v>450000</v>
      </c>
      <c r="BW29" s="9">
        <f t="shared" si="140"/>
        <v>90000</v>
      </c>
      <c r="BX29" s="10">
        <f t="shared" si="55"/>
        <v>540000</v>
      </c>
      <c r="BY29" s="7">
        <f t="shared" si="56"/>
        <v>34</v>
      </c>
      <c r="BZ29" s="9">
        <f t="shared" si="141"/>
        <v>40.799999999999997</v>
      </c>
      <c r="CA29" s="9">
        <f>34*6000</f>
        <v>204000</v>
      </c>
      <c r="CB29" s="9">
        <f t="shared" si="142"/>
        <v>40800</v>
      </c>
      <c r="CC29" s="10">
        <f t="shared" si="59"/>
        <v>244800</v>
      </c>
      <c r="CD29" s="7">
        <f t="shared" si="60"/>
        <v>0</v>
      </c>
      <c r="CE29" s="9">
        <f t="shared" si="143"/>
        <v>0</v>
      </c>
      <c r="CF29" s="9"/>
      <c r="CG29" s="9">
        <f t="shared" si="144"/>
        <v>0</v>
      </c>
      <c r="CH29" s="10">
        <f t="shared" si="63"/>
        <v>0</v>
      </c>
      <c r="CI29" s="7">
        <f t="shared" si="64"/>
        <v>0</v>
      </c>
      <c r="CJ29" s="9">
        <f t="shared" si="145"/>
        <v>0</v>
      </c>
      <c r="CK29" s="9"/>
      <c r="CL29" s="9">
        <f t="shared" si="146"/>
        <v>0</v>
      </c>
      <c r="CM29" s="10">
        <f t="shared" si="67"/>
        <v>0</v>
      </c>
      <c r="CN29" s="7">
        <f t="shared" si="68"/>
        <v>16666.666666666668</v>
      </c>
      <c r="CO29" s="9">
        <f t="shared" si="147"/>
        <v>20000</v>
      </c>
      <c r="CP29" s="9">
        <v>100000000</v>
      </c>
      <c r="CQ29" s="9">
        <f t="shared" si="148"/>
        <v>20000000</v>
      </c>
      <c r="CR29" s="10">
        <f t="shared" si="71"/>
        <v>120000000</v>
      </c>
      <c r="CS29" s="7">
        <f t="shared" si="72"/>
        <v>58.333333333333336</v>
      </c>
      <c r="CT29" s="9">
        <f t="shared" si="149"/>
        <v>70</v>
      </c>
      <c r="CU29" s="9">
        <v>350000</v>
      </c>
      <c r="CV29" s="9">
        <f t="shared" si="150"/>
        <v>70000</v>
      </c>
      <c r="CW29" s="10">
        <f t="shared" si="75"/>
        <v>420000</v>
      </c>
      <c r="CX29" s="7">
        <f t="shared" si="76"/>
        <v>0</v>
      </c>
      <c r="CY29" s="9">
        <f t="shared" si="151"/>
        <v>0</v>
      </c>
      <c r="CZ29" s="9"/>
      <c r="DA29" s="9">
        <f t="shared" si="152"/>
        <v>0</v>
      </c>
      <c r="DB29" s="10">
        <f t="shared" si="79"/>
        <v>0</v>
      </c>
      <c r="DC29" s="7">
        <f t="shared" si="80"/>
        <v>0</v>
      </c>
      <c r="DD29" s="9">
        <f t="shared" si="153"/>
        <v>0</v>
      </c>
      <c r="DE29" s="9"/>
      <c r="DF29" s="9">
        <f t="shared" si="154"/>
        <v>0</v>
      </c>
      <c r="DG29" s="10">
        <f t="shared" si="82"/>
        <v>0</v>
      </c>
      <c r="DH29" s="7">
        <f t="shared" si="83"/>
        <v>0</v>
      </c>
      <c r="DI29" s="9">
        <f t="shared" si="155"/>
        <v>0</v>
      </c>
      <c r="DJ29" s="9"/>
      <c r="DK29" s="9">
        <f t="shared" si="156"/>
        <v>0</v>
      </c>
      <c r="DL29" s="10">
        <f t="shared" si="86"/>
        <v>0</v>
      </c>
      <c r="DM29" s="7">
        <f t="shared" si="87"/>
        <v>0</v>
      </c>
      <c r="DN29" s="9">
        <f t="shared" si="157"/>
        <v>0</v>
      </c>
      <c r="DO29" s="9"/>
      <c r="DP29" s="9">
        <f t="shared" si="158"/>
        <v>0</v>
      </c>
      <c r="DQ29" s="10">
        <f t="shared" si="90"/>
        <v>0</v>
      </c>
      <c r="DR29" s="7">
        <f t="shared" si="91"/>
        <v>0</v>
      </c>
      <c r="DS29" s="9">
        <f t="shared" si="159"/>
        <v>0</v>
      </c>
      <c r="DT29" s="9"/>
      <c r="DU29" s="9">
        <f t="shared" si="160"/>
        <v>0</v>
      </c>
      <c r="DV29" s="10">
        <f t="shared" si="94"/>
        <v>0</v>
      </c>
      <c r="DW29" s="12">
        <f t="shared" si="95"/>
        <v>180000</v>
      </c>
    </row>
    <row r="30" spans="1:127" s="11" customFormat="1" x14ac:dyDescent="0.25">
      <c r="A30" s="19">
        <v>25</v>
      </c>
      <c r="B30" s="20" t="s">
        <v>62</v>
      </c>
      <c r="C30" s="21" t="s">
        <v>63</v>
      </c>
      <c r="D30" s="22">
        <v>1500</v>
      </c>
      <c r="E30" s="22">
        <v>500</v>
      </c>
      <c r="F30" s="23">
        <f t="shared" si="8"/>
        <v>750000</v>
      </c>
      <c r="G30" s="7">
        <f t="shared" si="9"/>
        <v>0</v>
      </c>
      <c r="H30" s="9">
        <f t="shared" si="119"/>
        <v>0</v>
      </c>
      <c r="I30" s="9"/>
      <c r="J30" s="9">
        <f t="shared" si="11"/>
        <v>0</v>
      </c>
      <c r="K30" s="10">
        <f t="shared" si="12"/>
        <v>0</v>
      </c>
      <c r="L30" s="7">
        <f t="shared" si="13"/>
        <v>0</v>
      </c>
      <c r="M30" s="9">
        <f t="shared" si="120"/>
        <v>0</v>
      </c>
      <c r="N30" s="9"/>
      <c r="O30" s="9">
        <f t="shared" si="121"/>
        <v>0</v>
      </c>
      <c r="P30" s="10">
        <f t="shared" si="16"/>
        <v>0</v>
      </c>
      <c r="Q30" s="7">
        <f t="shared" si="17"/>
        <v>0</v>
      </c>
      <c r="R30" s="9">
        <f t="shared" si="122"/>
        <v>0</v>
      </c>
      <c r="S30" s="9"/>
      <c r="T30" s="9">
        <f t="shared" si="123"/>
        <v>0</v>
      </c>
      <c r="U30" s="10">
        <f t="shared" si="20"/>
        <v>0</v>
      </c>
      <c r="V30" s="7">
        <f t="shared" si="0"/>
        <v>0</v>
      </c>
      <c r="W30" s="9">
        <f t="shared" si="1"/>
        <v>0</v>
      </c>
      <c r="X30" s="9"/>
      <c r="Y30" s="9">
        <f t="shared" si="117"/>
        <v>0</v>
      </c>
      <c r="Z30" s="10">
        <f t="shared" si="3"/>
        <v>0</v>
      </c>
      <c r="AA30" s="7">
        <f t="shared" si="4"/>
        <v>0</v>
      </c>
      <c r="AB30" s="9">
        <f t="shared" si="5"/>
        <v>0</v>
      </c>
      <c r="AC30" s="9"/>
      <c r="AD30" s="9">
        <f t="shared" si="118"/>
        <v>0</v>
      </c>
      <c r="AE30" s="10">
        <f t="shared" si="7"/>
        <v>0</v>
      </c>
      <c r="AF30" s="7">
        <f t="shared" si="21"/>
        <v>0</v>
      </c>
      <c r="AG30" s="9">
        <f t="shared" si="124"/>
        <v>0</v>
      </c>
      <c r="AH30" s="9"/>
      <c r="AI30" s="9">
        <f t="shared" si="125"/>
        <v>0</v>
      </c>
      <c r="AJ30" s="10">
        <f t="shared" si="24"/>
        <v>0</v>
      </c>
      <c r="AK30" s="7">
        <f t="shared" si="25"/>
        <v>800</v>
      </c>
      <c r="AL30" s="9">
        <f t="shared" si="126"/>
        <v>800</v>
      </c>
      <c r="AM30" s="9">
        <v>1200000</v>
      </c>
      <c r="AN30" s="9">
        <v>0</v>
      </c>
      <c r="AO30" s="10">
        <f t="shared" si="28"/>
        <v>1200000</v>
      </c>
      <c r="AP30" s="7">
        <f t="shared" si="29"/>
        <v>691.66666666666663</v>
      </c>
      <c r="AQ30" s="9">
        <f t="shared" si="128"/>
        <v>830</v>
      </c>
      <c r="AR30" s="9">
        <v>1037500</v>
      </c>
      <c r="AS30" s="9">
        <f t="shared" si="129"/>
        <v>207500</v>
      </c>
      <c r="AT30" s="10">
        <f t="shared" si="32"/>
        <v>1245000</v>
      </c>
      <c r="AU30" s="7">
        <f t="shared" si="33"/>
        <v>1000</v>
      </c>
      <c r="AV30" s="9">
        <f t="shared" si="130"/>
        <v>1000</v>
      </c>
      <c r="AW30" s="9">
        <v>1500000</v>
      </c>
      <c r="AX30" s="9">
        <v>0</v>
      </c>
      <c r="AY30" s="10">
        <f t="shared" si="35"/>
        <v>1500000</v>
      </c>
      <c r="AZ30" s="7">
        <f t="shared" si="36"/>
        <v>178</v>
      </c>
      <c r="BA30" s="9">
        <f t="shared" si="131"/>
        <v>213.6</v>
      </c>
      <c r="BB30" s="9">
        <f>178*1500</f>
        <v>267000</v>
      </c>
      <c r="BC30" s="9">
        <f t="shared" si="132"/>
        <v>53400</v>
      </c>
      <c r="BD30" s="10">
        <f t="shared" si="39"/>
        <v>320400</v>
      </c>
      <c r="BE30" s="7">
        <f t="shared" si="40"/>
        <v>0</v>
      </c>
      <c r="BF30" s="9">
        <f t="shared" si="133"/>
        <v>0</v>
      </c>
      <c r="BG30" s="9"/>
      <c r="BH30" s="9">
        <f t="shared" si="134"/>
        <v>0</v>
      </c>
      <c r="BI30" s="10">
        <f t="shared" si="43"/>
        <v>0</v>
      </c>
      <c r="BJ30" s="7">
        <f t="shared" si="44"/>
        <v>0</v>
      </c>
      <c r="BK30" s="9">
        <f t="shared" si="135"/>
        <v>0</v>
      </c>
      <c r="BL30" s="9"/>
      <c r="BM30" s="9">
        <f t="shared" si="136"/>
        <v>0</v>
      </c>
      <c r="BN30" s="10">
        <f t="shared" si="47"/>
        <v>0</v>
      </c>
      <c r="BO30" s="7">
        <f t="shared" si="48"/>
        <v>0</v>
      </c>
      <c r="BP30" s="9">
        <f t="shared" si="137"/>
        <v>0</v>
      </c>
      <c r="BQ30" s="9"/>
      <c r="BR30" s="9">
        <f t="shared" si="138"/>
        <v>0</v>
      </c>
      <c r="BS30" s="10">
        <f t="shared" si="51"/>
        <v>0</v>
      </c>
      <c r="BT30" s="7">
        <f t="shared" si="52"/>
        <v>416.66666666666669</v>
      </c>
      <c r="BU30" s="9">
        <f t="shared" si="139"/>
        <v>500</v>
      </c>
      <c r="BV30" s="9">
        <v>625000</v>
      </c>
      <c r="BW30" s="9">
        <f t="shared" si="140"/>
        <v>125000</v>
      </c>
      <c r="BX30" s="10">
        <f t="shared" si="55"/>
        <v>750000</v>
      </c>
      <c r="BY30" s="7">
        <f t="shared" si="56"/>
        <v>0</v>
      </c>
      <c r="BZ30" s="9">
        <f t="shared" si="141"/>
        <v>0</v>
      </c>
      <c r="CA30" s="9"/>
      <c r="CB30" s="9">
        <f t="shared" si="142"/>
        <v>0</v>
      </c>
      <c r="CC30" s="10">
        <f t="shared" si="59"/>
        <v>0</v>
      </c>
      <c r="CD30" s="7">
        <f t="shared" si="60"/>
        <v>0</v>
      </c>
      <c r="CE30" s="9">
        <f t="shared" si="143"/>
        <v>0</v>
      </c>
      <c r="CF30" s="9"/>
      <c r="CG30" s="9">
        <f t="shared" si="144"/>
        <v>0</v>
      </c>
      <c r="CH30" s="10">
        <f t="shared" si="63"/>
        <v>0</v>
      </c>
      <c r="CI30" s="7">
        <f t="shared" si="64"/>
        <v>0</v>
      </c>
      <c r="CJ30" s="9">
        <f t="shared" si="145"/>
        <v>0</v>
      </c>
      <c r="CK30" s="9"/>
      <c r="CL30" s="9">
        <f t="shared" si="146"/>
        <v>0</v>
      </c>
      <c r="CM30" s="10">
        <f t="shared" si="67"/>
        <v>0</v>
      </c>
      <c r="CN30" s="7">
        <f t="shared" si="68"/>
        <v>16666.666666666668</v>
      </c>
      <c r="CO30" s="9">
        <f t="shared" si="147"/>
        <v>20000</v>
      </c>
      <c r="CP30" s="9">
        <v>25000000</v>
      </c>
      <c r="CQ30" s="9">
        <f t="shared" si="148"/>
        <v>5000000</v>
      </c>
      <c r="CR30" s="10">
        <f t="shared" si="71"/>
        <v>30000000</v>
      </c>
      <c r="CS30" s="7">
        <f t="shared" si="72"/>
        <v>0</v>
      </c>
      <c r="CT30" s="9">
        <f t="shared" si="149"/>
        <v>0</v>
      </c>
      <c r="CU30" s="9"/>
      <c r="CV30" s="9">
        <f t="shared" si="150"/>
        <v>0</v>
      </c>
      <c r="CW30" s="10">
        <f t="shared" si="75"/>
        <v>0</v>
      </c>
      <c r="CX30" s="7">
        <f t="shared" si="76"/>
        <v>0</v>
      </c>
      <c r="CY30" s="9">
        <f t="shared" si="151"/>
        <v>0</v>
      </c>
      <c r="CZ30" s="9"/>
      <c r="DA30" s="9">
        <f t="shared" si="152"/>
        <v>0</v>
      </c>
      <c r="DB30" s="10">
        <f t="shared" si="79"/>
        <v>0</v>
      </c>
      <c r="DC30" s="7">
        <f t="shared" si="80"/>
        <v>0</v>
      </c>
      <c r="DD30" s="9">
        <f t="shared" si="153"/>
        <v>0</v>
      </c>
      <c r="DE30" s="9"/>
      <c r="DF30" s="9">
        <f t="shared" si="154"/>
        <v>0</v>
      </c>
      <c r="DG30" s="10">
        <f t="shared" si="82"/>
        <v>0</v>
      </c>
      <c r="DH30" s="16">
        <f t="shared" si="83"/>
        <v>169</v>
      </c>
      <c r="DI30" s="17">
        <f t="shared" si="155"/>
        <v>202.8</v>
      </c>
      <c r="DJ30" s="17">
        <f>169*1500</f>
        <v>253500</v>
      </c>
      <c r="DK30" s="17">
        <f t="shared" si="156"/>
        <v>50700</v>
      </c>
      <c r="DL30" s="18">
        <f t="shared" si="86"/>
        <v>304200</v>
      </c>
      <c r="DM30" s="7">
        <f t="shared" si="87"/>
        <v>0</v>
      </c>
      <c r="DN30" s="9">
        <f t="shared" si="157"/>
        <v>0</v>
      </c>
      <c r="DO30" s="9"/>
      <c r="DP30" s="9">
        <f t="shared" si="158"/>
        <v>0</v>
      </c>
      <c r="DQ30" s="10">
        <f t="shared" si="90"/>
        <v>0</v>
      </c>
      <c r="DR30" s="7">
        <f t="shared" si="91"/>
        <v>0</v>
      </c>
      <c r="DS30" s="9">
        <f t="shared" si="159"/>
        <v>0</v>
      </c>
      <c r="DT30" s="9"/>
      <c r="DU30" s="9">
        <f t="shared" si="160"/>
        <v>0</v>
      </c>
      <c r="DV30" s="10">
        <f t="shared" si="94"/>
        <v>0</v>
      </c>
      <c r="DW30" s="12">
        <f t="shared" si="95"/>
        <v>253500</v>
      </c>
    </row>
    <row r="31" spans="1:127" s="11" customFormat="1" x14ac:dyDescent="0.25">
      <c r="A31" s="19">
        <v>26</v>
      </c>
      <c r="B31" s="20" t="s">
        <v>64</v>
      </c>
      <c r="C31" s="21" t="s">
        <v>65</v>
      </c>
      <c r="D31" s="22">
        <v>2000</v>
      </c>
      <c r="E31" s="22">
        <v>130</v>
      </c>
      <c r="F31" s="23">
        <f t="shared" si="8"/>
        <v>260000</v>
      </c>
      <c r="G31" s="7">
        <f t="shared" si="9"/>
        <v>316.66666499999997</v>
      </c>
      <c r="H31" s="9">
        <f t="shared" si="119"/>
        <v>379.99999799999995</v>
      </c>
      <c r="I31" s="9">
        <v>633333.32999999996</v>
      </c>
      <c r="J31" s="9">
        <f t="shared" si="11"/>
        <v>126666.666</v>
      </c>
      <c r="K31" s="10">
        <f t="shared" si="12"/>
        <v>759999.99599999993</v>
      </c>
      <c r="L31" s="7">
        <f t="shared" si="13"/>
        <v>0</v>
      </c>
      <c r="M31" s="9">
        <f t="shared" si="120"/>
        <v>0</v>
      </c>
      <c r="N31" s="9"/>
      <c r="O31" s="9">
        <f t="shared" si="121"/>
        <v>0</v>
      </c>
      <c r="P31" s="10">
        <f t="shared" si="16"/>
        <v>0</v>
      </c>
      <c r="Q31" s="7">
        <f t="shared" si="17"/>
        <v>104</v>
      </c>
      <c r="R31" s="9">
        <f t="shared" si="122"/>
        <v>124.8</v>
      </c>
      <c r="S31" s="9">
        <f>104*2000</f>
        <v>208000</v>
      </c>
      <c r="T31" s="9">
        <f t="shared" si="123"/>
        <v>41600</v>
      </c>
      <c r="U31" s="10">
        <f t="shared" si="20"/>
        <v>249600</v>
      </c>
      <c r="V31" s="7">
        <f t="shared" si="0"/>
        <v>0</v>
      </c>
      <c r="W31" s="9">
        <f t="shared" si="1"/>
        <v>0</v>
      </c>
      <c r="X31" s="9"/>
      <c r="Y31" s="9">
        <f t="shared" ref="Y31:Y34" si="161">+X31*0.2</f>
        <v>0</v>
      </c>
      <c r="Z31" s="10">
        <f t="shared" si="3"/>
        <v>0</v>
      </c>
      <c r="AA31" s="7">
        <f t="shared" si="4"/>
        <v>453.35</v>
      </c>
      <c r="AB31" s="9">
        <f t="shared" si="5"/>
        <v>544.02</v>
      </c>
      <c r="AC31" s="9">
        <v>906700</v>
      </c>
      <c r="AD31" s="9">
        <f t="shared" ref="AD31:AD34" si="162">+AC31*0.2</f>
        <v>181340</v>
      </c>
      <c r="AE31" s="10">
        <f t="shared" si="7"/>
        <v>1088040</v>
      </c>
      <c r="AF31" s="7">
        <f t="shared" si="21"/>
        <v>500</v>
      </c>
      <c r="AG31" s="9">
        <f t="shared" si="124"/>
        <v>500</v>
      </c>
      <c r="AH31" s="9">
        <v>1000000</v>
      </c>
      <c r="AI31" s="9">
        <v>0</v>
      </c>
      <c r="AJ31" s="10">
        <f t="shared" si="24"/>
        <v>1000000</v>
      </c>
      <c r="AK31" s="7">
        <f t="shared" si="25"/>
        <v>0</v>
      </c>
      <c r="AL31" s="9">
        <f t="shared" si="126"/>
        <v>0</v>
      </c>
      <c r="AM31" s="9"/>
      <c r="AN31" s="9">
        <f t="shared" si="127"/>
        <v>0</v>
      </c>
      <c r="AO31" s="10">
        <f t="shared" si="28"/>
        <v>0</v>
      </c>
      <c r="AP31" s="7">
        <f t="shared" si="29"/>
        <v>266.66666499999997</v>
      </c>
      <c r="AQ31" s="9">
        <f t="shared" si="128"/>
        <v>319.99999799999995</v>
      </c>
      <c r="AR31" s="9">
        <v>533333.32999999996</v>
      </c>
      <c r="AS31" s="9">
        <f t="shared" si="129"/>
        <v>106666.666</v>
      </c>
      <c r="AT31" s="10">
        <f t="shared" si="32"/>
        <v>639999.99599999993</v>
      </c>
      <c r="AU31" s="7">
        <f t="shared" si="33"/>
        <v>500</v>
      </c>
      <c r="AV31" s="9">
        <f t="shared" si="130"/>
        <v>500</v>
      </c>
      <c r="AW31" s="9">
        <v>1000000</v>
      </c>
      <c r="AX31" s="9">
        <v>0</v>
      </c>
      <c r="AY31" s="10">
        <f t="shared" si="35"/>
        <v>1000000</v>
      </c>
      <c r="AZ31" s="7">
        <f t="shared" si="36"/>
        <v>107</v>
      </c>
      <c r="BA31" s="9">
        <f t="shared" si="131"/>
        <v>128.4</v>
      </c>
      <c r="BB31" s="9">
        <f>107*2000</f>
        <v>214000</v>
      </c>
      <c r="BC31" s="9">
        <f t="shared" si="132"/>
        <v>42800</v>
      </c>
      <c r="BD31" s="10">
        <f t="shared" si="39"/>
        <v>256800</v>
      </c>
      <c r="BE31" s="16">
        <f t="shared" si="40"/>
        <v>103</v>
      </c>
      <c r="BF31" s="17">
        <f t="shared" si="133"/>
        <v>123.6</v>
      </c>
      <c r="BG31" s="17">
        <f>103*2000</f>
        <v>206000</v>
      </c>
      <c r="BH31" s="17">
        <f t="shared" si="134"/>
        <v>41200</v>
      </c>
      <c r="BI31" s="18">
        <f t="shared" si="43"/>
        <v>247200</v>
      </c>
      <c r="BJ31" s="7">
        <f t="shared" si="44"/>
        <v>208</v>
      </c>
      <c r="BK31" s="9">
        <f t="shared" si="135"/>
        <v>249.6</v>
      </c>
      <c r="BL31" s="9">
        <v>416000</v>
      </c>
      <c r="BM31" s="9">
        <f t="shared" si="136"/>
        <v>83200</v>
      </c>
      <c r="BN31" s="10">
        <f t="shared" si="47"/>
        <v>499200</v>
      </c>
      <c r="BO31" s="7">
        <f t="shared" si="48"/>
        <v>300</v>
      </c>
      <c r="BP31" s="9">
        <f t="shared" si="137"/>
        <v>300</v>
      </c>
      <c r="BQ31" s="9">
        <v>600000</v>
      </c>
      <c r="BR31" s="9">
        <v>0</v>
      </c>
      <c r="BS31" s="10">
        <f t="shared" si="51"/>
        <v>600000</v>
      </c>
      <c r="BT31" s="7">
        <f t="shared" si="52"/>
        <v>108.33333500000001</v>
      </c>
      <c r="BU31" s="9">
        <f t="shared" si="139"/>
        <v>130.00000199999999</v>
      </c>
      <c r="BV31" s="9">
        <v>216666.67</v>
      </c>
      <c r="BW31" s="9">
        <f t="shared" si="140"/>
        <v>43333.334000000003</v>
      </c>
      <c r="BX31" s="10">
        <f t="shared" si="55"/>
        <v>260000.00400000002</v>
      </c>
      <c r="BY31" s="7">
        <f t="shared" si="56"/>
        <v>0</v>
      </c>
      <c r="BZ31" s="9">
        <f t="shared" si="141"/>
        <v>0</v>
      </c>
      <c r="CA31" s="9"/>
      <c r="CB31" s="9">
        <f t="shared" si="142"/>
        <v>0</v>
      </c>
      <c r="CC31" s="10">
        <f t="shared" si="59"/>
        <v>0</v>
      </c>
      <c r="CD31" s="7">
        <f t="shared" si="60"/>
        <v>0</v>
      </c>
      <c r="CE31" s="9">
        <f t="shared" si="143"/>
        <v>0</v>
      </c>
      <c r="CF31" s="9"/>
      <c r="CG31" s="9">
        <f t="shared" si="144"/>
        <v>0</v>
      </c>
      <c r="CH31" s="10">
        <f t="shared" si="63"/>
        <v>0</v>
      </c>
      <c r="CI31" s="7">
        <f t="shared" si="64"/>
        <v>166.66666499999999</v>
      </c>
      <c r="CJ31" s="9">
        <f t="shared" si="145"/>
        <v>199.99999800000003</v>
      </c>
      <c r="CK31" s="9">
        <v>333333.33</v>
      </c>
      <c r="CL31" s="9">
        <f t="shared" si="146"/>
        <v>66666.666000000012</v>
      </c>
      <c r="CM31" s="10">
        <f t="shared" si="67"/>
        <v>399999.99600000004</v>
      </c>
      <c r="CN31" s="7">
        <f t="shared" si="68"/>
        <v>16666.666665000001</v>
      </c>
      <c r="CO31" s="9">
        <f t="shared" si="147"/>
        <v>19999.999997999999</v>
      </c>
      <c r="CP31" s="9">
        <v>33333333.329999998</v>
      </c>
      <c r="CQ31" s="9">
        <f t="shared" si="148"/>
        <v>6666666.6660000002</v>
      </c>
      <c r="CR31" s="10">
        <f t="shared" si="71"/>
        <v>39999999.995999999</v>
      </c>
      <c r="CS31" s="7">
        <f t="shared" si="72"/>
        <v>225</v>
      </c>
      <c r="CT31" s="9">
        <f t="shared" si="149"/>
        <v>270</v>
      </c>
      <c r="CU31" s="9">
        <v>450000</v>
      </c>
      <c r="CV31" s="9">
        <f t="shared" si="150"/>
        <v>90000</v>
      </c>
      <c r="CW31" s="10">
        <f t="shared" si="75"/>
        <v>540000</v>
      </c>
      <c r="CX31" s="7">
        <f t="shared" si="76"/>
        <v>275</v>
      </c>
      <c r="CY31" s="9">
        <f t="shared" si="151"/>
        <v>330</v>
      </c>
      <c r="CZ31" s="9">
        <v>550000</v>
      </c>
      <c r="DA31" s="9">
        <f t="shared" si="152"/>
        <v>110000</v>
      </c>
      <c r="DB31" s="10">
        <f t="shared" si="79"/>
        <v>660000</v>
      </c>
      <c r="DC31" s="7">
        <f t="shared" si="80"/>
        <v>149</v>
      </c>
      <c r="DD31" s="9">
        <f t="shared" si="153"/>
        <v>149</v>
      </c>
      <c r="DE31" s="9">
        <v>298000</v>
      </c>
      <c r="DF31" s="9">
        <v>0</v>
      </c>
      <c r="DG31" s="10">
        <f t="shared" si="82"/>
        <v>298000</v>
      </c>
      <c r="DH31" s="7">
        <f t="shared" si="83"/>
        <v>0</v>
      </c>
      <c r="DI31" s="9">
        <f t="shared" si="155"/>
        <v>0</v>
      </c>
      <c r="DJ31" s="9"/>
      <c r="DK31" s="9">
        <f t="shared" si="156"/>
        <v>0</v>
      </c>
      <c r="DL31" s="10">
        <f t="shared" si="86"/>
        <v>0</v>
      </c>
      <c r="DM31" s="7">
        <f t="shared" si="87"/>
        <v>180</v>
      </c>
      <c r="DN31" s="9">
        <f t="shared" si="157"/>
        <v>180</v>
      </c>
      <c r="DO31" s="9">
        <v>360000</v>
      </c>
      <c r="DP31" s="9">
        <v>0</v>
      </c>
      <c r="DQ31" s="10">
        <f t="shared" si="90"/>
        <v>360000</v>
      </c>
      <c r="DR31" s="7">
        <f t="shared" si="91"/>
        <v>266.66666499999997</v>
      </c>
      <c r="DS31" s="9">
        <f t="shared" si="159"/>
        <v>319.99999799999995</v>
      </c>
      <c r="DT31" s="9">
        <v>533333.32999999996</v>
      </c>
      <c r="DU31" s="9">
        <f t="shared" si="160"/>
        <v>106666.666</v>
      </c>
      <c r="DV31" s="10">
        <f t="shared" si="94"/>
        <v>639999.99599999993</v>
      </c>
      <c r="DW31" s="12">
        <f t="shared" si="95"/>
        <v>206000</v>
      </c>
    </row>
    <row r="32" spans="1:127" s="11" customFormat="1" x14ac:dyDescent="0.25">
      <c r="A32" s="19">
        <v>27</v>
      </c>
      <c r="B32" s="20" t="s">
        <v>66</v>
      </c>
      <c r="C32" s="21" t="s">
        <v>67</v>
      </c>
      <c r="D32" s="22">
        <v>1600</v>
      </c>
      <c r="E32" s="22">
        <v>130</v>
      </c>
      <c r="F32" s="23">
        <f t="shared" si="8"/>
        <v>208000</v>
      </c>
      <c r="G32" s="7">
        <f t="shared" si="9"/>
        <v>0</v>
      </c>
      <c r="H32" s="9">
        <f t="shared" si="119"/>
        <v>0</v>
      </c>
      <c r="I32" s="9"/>
      <c r="J32" s="9">
        <f t="shared" si="11"/>
        <v>0</v>
      </c>
      <c r="K32" s="10">
        <f t="shared" si="12"/>
        <v>0</v>
      </c>
      <c r="L32" s="7">
        <f t="shared" si="13"/>
        <v>0</v>
      </c>
      <c r="M32" s="9">
        <f t="shared" si="120"/>
        <v>0</v>
      </c>
      <c r="N32" s="9"/>
      <c r="O32" s="9">
        <f t="shared" si="121"/>
        <v>0</v>
      </c>
      <c r="P32" s="10">
        <f t="shared" si="16"/>
        <v>0</v>
      </c>
      <c r="Q32" s="7">
        <f t="shared" si="17"/>
        <v>52</v>
      </c>
      <c r="R32" s="9">
        <f t="shared" si="122"/>
        <v>62.4</v>
      </c>
      <c r="S32" s="9">
        <f>52*1600</f>
        <v>83200</v>
      </c>
      <c r="T32" s="9">
        <f t="shared" si="123"/>
        <v>16640</v>
      </c>
      <c r="U32" s="10">
        <f t="shared" si="20"/>
        <v>99840</v>
      </c>
      <c r="V32" s="7">
        <f t="shared" si="0"/>
        <v>0</v>
      </c>
      <c r="W32" s="9">
        <f t="shared" si="1"/>
        <v>0</v>
      </c>
      <c r="X32" s="9"/>
      <c r="Y32" s="9">
        <f t="shared" si="161"/>
        <v>0</v>
      </c>
      <c r="Z32" s="10">
        <f t="shared" si="3"/>
        <v>0</v>
      </c>
      <c r="AA32" s="7">
        <f t="shared" si="4"/>
        <v>0</v>
      </c>
      <c r="AB32" s="9">
        <f t="shared" si="5"/>
        <v>0</v>
      </c>
      <c r="AC32" s="9"/>
      <c r="AD32" s="9">
        <f t="shared" si="162"/>
        <v>0</v>
      </c>
      <c r="AE32" s="10">
        <f t="shared" si="7"/>
        <v>0</v>
      </c>
      <c r="AF32" s="7">
        <f t="shared" si="21"/>
        <v>500</v>
      </c>
      <c r="AG32" s="9">
        <f t="shared" si="124"/>
        <v>500</v>
      </c>
      <c r="AH32" s="9">
        <v>800000</v>
      </c>
      <c r="AI32" s="9">
        <v>0</v>
      </c>
      <c r="AJ32" s="10">
        <f t="shared" si="24"/>
        <v>800000</v>
      </c>
      <c r="AK32" s="7">
        <f t="shared" si="25"/>
        <v>0</v>
      </c>
      <c r="AL32" s="9">
        <f t="shared" si="126"/>
        <v>0</v>
      </c>
      <c r="AM32" s="9"/>
      <c r="AN32" s="9">
        <f t="shared" si="127"/>
        <v>0</v>
      </c>
      <c r="AO32" s="10">
        <f t="shared" si="28"/>
        <v>0</v>
      </c>
      <c r="AP32" s="7">
        <f t="shared" si="29"/>
        <v>113.33333124999999</v>
      </c>
      <c r="AQ32" s="9">
        <f t="shared" si="128"/>
        <v>135.99999749999998</v>
      </c>
      <c r="AR32" s="9">
        <v>181333.33</v>
      </c>
      <c r="AS32" s="9">
        <f t="shared" si="129"/>
        <v>36266.665999999997</v>
      </c>
      <c r="AT32" s="10">
        <f t="shared" si="32"/>
        <v>217599.99599999998</v>
      </c>
      <c r="AU32" s="7">
        <f t="shared" si="33"/>
        <v>300</v>
      </c>
      <c r="AV32" s="9">
        <f t="shared" si="130"/>
        <v>300</v>
      </c>
      <c r="AW32" s="9">
        <v>480000</v>
      </c>
      <c r="AX32" s="9">
        <v>0</v>
      </c>
      <c r="AY32" s="10">
        <f t="shared" si="35"/>
        <v>480000</v>
      </c>
      <c r="AZ32" s="7">
        <f t="shared" si="36"/>
        <v>50</v>
      </c>
      <c r="BA32" s="9">
        <f t="shared" si="131"/>
        <v>60</v>
      </c>
      <c r="BB32" s="9">
        <f>50*1600</f>
        <v>80000</v>
      </c>
      <c r="BC32" s="9">
        <f t="shared" si="132"/>
        <v>16000</v>
      </c>
      <c r="BD32" s="10">
        <f t="shared" si="39"/>
        <v>96000</v>
      </c>
      <c r="BE32" s="16">
        <f t="shared" si="40"/>
        <v>49</v>
      </c>
      <c r="BF32" s="17">
        <f t="shared" si="133"/>
        <v>58.8</v>
      </c>
      <c r="BG32" s="17">
        <f>49*1600</f>
        <v>78400</v>
      </c>
      <c r="BH32" s="17">
        <f t="shared" si="134"/>
        <v>15680</v>
      </c>
      <c r="BI32" s="18">
        <f t="shared" si="43"/>
        <v>94080</v>
      </c>
      <c r="BJ32" s="7">
        <f t="shared" si="44"/>
        <v>156.25</v>
      </c>
      <c r="BK32" s="9">
        <f t="shared" si="135"/>
        <v>187.5</v>
      </c>
      <c r="BL32" s="9">
        <v>250000</v>
      </c>
      <c r="BM32" s="9">
        <f t="shared" si="136"/>
        <v>50000</v>
      </c>
      <c r="BN32" s="10">
        <f t="shared" si="47"/>
        <v>300000</v>
      </c>
      <c r="BO32" s="7">
        <f t="shared" si="48"/>
        <v>0</v>
      </c>
      <c r="BP32" s="9">
        <f t="shared" si="137"/>
        <v>0</v>
      </c>
      <c r="BQ32" s="9"/>
      <c r="BR32" s="9">
        <f t="shared" si="138"/>
        <v>0</v>
      </c>
      <c r="BS32" s="10">
        <f t="shared" si="51"/>
        <v>0</v>
      </c>
      <c r="BT32" s="7">
        <f t="shared" si="52"/>
        <v>75</v>
      </c>
      <c r="BU32" s="9">
        <f t="shared" si="139"/>
        <v>90</v>
      </c>
      <c r="BV32" s="9">
        <v>120000</v>
      </c>
      <c r="BW32" s="9">
        <f t="shared" si="140"/>
        <v>24000</v>
      </c>
      <c r="BX32" s="10">
        <f t="shared" si="55"/>
        <v>144000</v>
      </c>
      <c r="BY32" s="7">
        <f t="shared" si="56"/>
        <v>0</v>
      </c>
      <c r="BZ32" s="9">
        <f t="shared" si="141"/>
        <v>0</v>
      </c>
      <c r="CA32" s="9"/>
      <c r="CB32" s="9">
        <f t="shared" si="142"/>
        <v>0</v>
      </c>
      <c r="CC32" s="10">
        <f t="shared" si="59"/>
        <v>0</v>
      </c>
      <c r="CD32" s="7">
        <f t="shared" si="60"/>
        <v>0</v>
      </c>
      <c r="CE32" s="9">
        <f t="shared" si="143"/>
        <v>0</v>
      </c>
      <c r="CF32" s="9"/>
      <c r="CG32" s="9">
        <f t="shared" si="144"/>
        <v>0</v>
      </c>
      <c r="CH32" s="10">
        <f t="shared" si="63"/>
        <v>0</v>
      </c>
      <c r="CI32" s="7">
        <f t="shared" si="64"/>
        <v>82.5</v>
      </c>
      <c r="CJ32" s="9">
        <f t="shared" si="145"/>
        <v>99</v>
      </c>
      <c r="CK32" s="9">
        <v>132000</v>
      </c>
      <c r="CL32" s="9">
        <f t="shared" si="146"/>
        <v>26400</v>
      </c>
      <c r="CM32" s="10">
        <f t="shared" si="67"/>
        <v>158400</v>
      </c>
      <c r="CN32" s="7">
        <f t="shared" si="68"/>
        <v>16666.66666875</v>
      </c>
      <c r="CO32" s="9">
        <f t="shared" si="147"/>
        <v>20000.000002500001</v>
      </c>
      <c r="CP32" s="9">
        <v>26666666.670000002</v>
      </c>
      <c r="CQ32" s="9">
        <f t="shared" si="148"/>
        <v>5333333.3340000007</v>
      </c>
      <c r="CR32" s="10">
        <f t="shared" si="71"/>
        <v>32000000.004000001</v>
      </c>
      <c r="CS32" s="7">
        <f t="shared" si="72"/>
        <v>150</v>
      </c>
      <c r="CT32" s="9">
        <f t="shared" si="149"/>
        <v>180</v>
      </c>
      <c r="CU32" s="9">
        <v>240000</v>
      </c>
      <c r="CV32" s="9">
        <f t="shared" si="150"/>
        <v>48000</v>
      </c>
      <c r="CW32" s="10">
        <f t="shared" si="75"/>
        <v>288000</v>
      </c>
      <c r="CX32" s="7">
        <f t="shared" si="76"/>
        <v>0</v>
      </c>
      <c r="CY32" s="9">
        <f t="shared" si="151"/>
        <v>0</v>
      </c>
      <c r="CZ32" s="9"/>
      <c r="DA32" s="9">
        <f t="shared" si="152"/>
        <v>0</v>
      </c>
      <c r="DB32" s="10">
        <f t="shared" si="79"/>
        <v>0</v>
      </c>
      <c r="DC32" s="7">
        <f t="shared" si="80"/>
        <v>0</v>
      </c>
      <c r="DD32" s="9">
        <f t="shared" si="153"/>
        <v>0</v>
      </c>
      <c r="DE32" s="9"/>
      <c r="DF32" s="9">
        <f t="shared" si="154"/>
        <v>0</v>
      </c>
      <c r="DG32" s="10">
        <f t="shared" si="82"/>
        <v>0</v>
      </c>
      <c r="DH32" s="7">
        <f t="shared" si="83"/>
        <v>183.33333125000001</v>
      </c>
      <c r="DI32" s="9">
        <f t="shared" si="155"/>
        <v>219.99999750000003</v>
      </c>
      <c r="DJ32" s="9">
        <v>293333.33</v>
      </c>
      <c r="DK32" s="9">
        <f t="shared" si="156"/>
        <v>58666.666000000005</v>
      </c>
      <c r="DL32" s="10">
        <f t="shared" si="86"/>
        <v>351999.99600000004</v>
      </c>
      <c r="DM32" s="7">
        <f t="shared" si="87"/>
        <v>75</v>
      </c>
      <c r="DN32" s="9">
        <f t="shared" si="157"/>
        <v>75</v>
      </c>
      <c r="DO32" s="9">
        <v>120000</v>
      </c>
      <c r="DP32" s="9">
        <v>0</v>
      </c>
      <c r="DQ32" s="10">
        <f t="shared" si="90"/>
        <v>120000</v>
      </c>
      <c r="DR32" s="7">
        <f t="shared" si="91"/>
        <v>208.33333125000001</v>
      </c>
      <c r="DS32" s="9">
        <f t="shared" si="159"/>
        <v>249.99999750000003</v>
      </c>
      <c r="DT32" s="9">
        <v>333333.33</v>
      </c>
      <c r="DU32" s="9">
        <f t="shared" si="160"/>
        <v>66666.666000000012</v>
      </c>
      <c r="DV32" s="10">
        <f t="shared" si="94"/>
        <v>399999.99600000004</v>
      </c>
      <c r="DW32" s="12">
        <f t="shared" si="95"/>
        <v>78400</v>
      </c>
    </row>
    <row r="33" spans="1:127" s="11" customFormat="1" x14ac:dyDescent="0.25">
      <c r="A33" s="32">
        <v>28</v>
      </c>
      <c r="B33" s="33" t="s">
        <v>68</v>
      </c>
      <c r="C33" s="34" t="s">
        <v>69</v>
      </c>
      <c r="D33" s="35">
        <v>150</v>
      </c>
      <c r="E33" s="35">
        <v>300</v>
      </c>
      <c r="F33" s="36">
        <f t="shared" si="8"/>
        <v>45000</v>
      </c>
      <c r="G33" s="7">
        <f t="shared" si="9"/>
        <v>612.5</v>
      </c>
      <c r="H33" s="9">
        <f t="shared" si="119"/>
        <v>735</v>
      </c>
      <c r="I33" s="9">
        <v>91875</v>
      </c>
      <c r="J33" s="9">
        <f t="shared" si="11"/>
        <v>18375</v>
      </c>
      <c r="K33" s="10">
        <f t="shared" si="12"/>
        <v>110250</v>
      </c>
      <c r="L33" s="7">
        <f t="shared" si="13"/>
        <v>0</v>
      </c>
      <c r="M33" s="9">
        <f t="shared" si="120"/>
        <v>0</v>
      </c>
      <c r="N33" s="9"/>
      <c r="O33" s="9">
        <f t="shared" si="121"/>
        <v>0</v>
      </c>
      <c r="P33" s="10">
        <f t="shared" si="16"/>
        <v>0</v>
      </c>
      <c r="Q33" s="7">
        <f t="shared" si="17"/>
        <v>500</v>
      </c>
      <c r="R33" s="9">
        <f t="shared" si="122"/>
        <v>600</v>
      </c>
      <c r="S33" s="9">
        <v>75000</v>
      </c>
      <c r="T33" s="9">
        <f t="shared" si="123"/>
        <v>15000</v>
      </c>
      <c r="U33" s="10">
        <f t="shared" si="20"/>
        <v>90000</v>
      </c>
      <c r="V33" s="7">
        <f t="shared" si="0"/>
        <v>0</v>
      </c>
      <c r="W33" s="9">
        <f t="shared" si="1"/>
        <v>0</v>
      </c>
      <c r="X33" s="9"/>
      <c r="Y33" s="9">
        <f t="shared" si="161"/>
        <v>0</v>
      </c>
      <c r="Z33" s="10">
        <f t="shared" si="3"/>
        <v>0</v>
      </c>
      <c r="AA33" s="7">
        <f t="shared" si="4"/>
        <v>0</v>
      </c>
      <c r="AB33" s="9">
        <f t="shared" si="5"/>
        <v>0</v>
      </c>
      <c r="AC33" s="9"/>
      <c r="AD33" s="9">
        <f t="shared" si="162"/>
        <v>0</v>
      </c>
      <c r="AE33" s="10">
        <f t="shared" si="7"/>
        <v>0</v>
      </c>
      <c r="AF33" s="7">
        <f t="shared" si="21"/>
        <v>0</v>
      </c>
      <c r="AG33" s="9">
        <f t="shared" si="124"/>
        <v>0</v>
      </c>
      <c r="AH33" s="9"/>
      <c r="AI33" s="9">
        <f t="shared" si="125"/>
        <v>0</v>
      </c>
      <c r="AJ33" s="10">
        <f t="shared" si="24"/>
        <v>0</v>
      </c>
      <c r="AK33" s="7">
        <f t="shared" si="25"/>
        <v>0</v>
      </c>
      <c r="AL33" s="9">
        <f t="shared" si="126"/>
        <v>0</v>
      </c>
      <c r="AM33" s="9"/>
      <c r="AN33" s="9">
        <f t="shared" si="127"/>
        <v>0</v>
      </c>
      <c r="AO33" s="10">
        <f t="shared" si="28"/>
        <v>0</v>
      </c>
      <c r="AP33" s="7">
        <f t="shared" si="29"/>
        <v>550</v>
      </c>
      <c r="AQ33" s="9">
        <f t="shared" si="128"/>
        <v>660</v>
      </c>
      <c r="AR33" s="9">
        <v>82500</v>
      </c>
      <c r="AS33" s="9">
        <f t="shared" si="129"/>
        <v>16500</v>
      </c>
      <c r="AT33" s="10">
        <f t="shared" si="32"/>
        <v>99000</v>
      </c>
      <c r="AU33" s="7">
        <f t="shared" si="33"/>
        <v>500</v>
      </c>
      <c r="AV33" s="9">
        <f t="shared" si="130"/>
        <v>500</v>
      </c>
      <c r="AW33" s="9">
        <v>75000</v>
      </c>
      <c r="AX33" s="9">
        <v>0</v>
      </c>
      <c r="AY33" s="10">
        <f t="shared" si="35"/>
        <v>75000</v>
      </c>
      <c r="AZ33" s="7">
        <f t="shared" si="36"/>
        <v>364</v>
      </c>
      <c r="BA33" s="9">
        <f t="shared" si="131"/>
        <v>436.8</v>
      </c>
      <c r="BB33" s="9">
        <f>364*150</f>
        <v>54600</v>
      </c>
      <c r="BC33" s="9">
        <f t="shared" si="132"/>
        <v>10920</v>
      </c>
      <c r="BD33" s="10">
        <f t="shared" si="39"/>
        <v>65520</v>
      </c>
      <c r="BE33" s="16">
        <f t="shared" si="40"/>
        <v>363</v>
      </c>
      <c r="BF33" s="17">
        <f t="shared" si="133"/>
        <v>435.6</v>
      </c>
      <c r="BG33" s="17">
        <f>363*150</f>
        <v>54450</v>
      </c>
      <c r="BH33" s="17">
        <f t="shared" si="134"/>
        <v>10890</v>
      </c>
      <c r="BI33" s="18">
        <f t="shared" si="43"/>
        <v>65340</v>
      </c>
      <c r="BJ33" s="7">
        <f t="shared" si="44"/>
        <v>1133.3333333333333</v>
      </c>
      <c r="BK33" s="9">
        <f t="shared" si="135"/>
        <v>1360</v>
      </c>
      <c r="BL33" s="9">
        <v>170000</v>
      </c>
      <c r="BM33" s="9">
        <f t="shared" si="136"/>
        <v>34000</v>
      </c>
      <c r="BN33" s="10">
        <f t="shared" si="47"/>
        <v>204000</v>
      </c>
      <c r="BO33" s="7">
        <f t="shared" si="48"/>
        <v>600</v>
      </c>
      <c r="BP33" s="9">
        <f t="shared" si="137"/>
        <v>600</v>
      </c>
      <c r="BQ33" s="9">
        <v>90000</v>
      </c>
      <c r="BR33" s="9">
        <v>0</v>
      </c>
      <c r="BS33" s="10">
        <f t="shared" si="51"/>
        <v>90000</v>
      </c>
      <c r="BT33" s="7">
        <f t="shared" si="52"/>
        <v>500</v>
      </c>
      <c r="BU33" s="9">
        <f t="shared" si="139"/>
        <v>600</v>
      </c>
      <c r="BV33" s="9">
        <v>75000</v>
      </c>
      <c r="BW33" s="9">
        <f t="shared" si="140"/>
        <v>15000</v>
      </c>
      <c r="BX33" s="10">
        <f t="shared" si="55"/>
        <v>90000</v>
      </c>
      <c r="BY33" s="7">
        <f t="shared" si="56"/>
        <v>0</v>
      </c>
      <c r="BZ33" s="9">
        <f t="shared" si="141"/>
        <v>0</v>
      </c>
      <c r="CA33" s="9"/>
      <c r="CB33" s="9">
        <f t="shared" si="142"/>
        <v>0</v>
      </c>
      <c r="CC33" s="10">
        <f t="shared" si="59"/>
        <v>0</v>
      </c>
      <c r="CD33" s="7">
        <f t="shared" si="60"/>
        <v>0</v>
      </c>
      <c r="CE33" s="9">
        <f t="shared" si="143"/>
        <v>0</v>
      </c>
      <c r="CF33" s="9"/>
      <c r="CG33" s="9">
        <f t="shared" si="144"/>
        <v>0</v>
      </c>
      <c r="CH33" s="10">
        <f t="shared" si="63"/>
        <v>0</v>
      </c>
      <c r="CI33" s="7">
        <f t="shared" si="64"/>
        <v>516.66666666666663</v>
      </c>
      <c r="CJ33" s="9">
        <f t="shared" si="145"/>
        <v>620</v>
      </c>
      <c r="CK33" s="9">
        <v>77500</v>
      </c>
      <c r="CL33" s="9">
        <f t="shared" si="146"/>
        <v>15500</v>
      </c>
      <c r="CM33" s="10">
        <f t="shared" si="67"/>
        <v>93000</v>
      </c>
      <c r="CN33" s="7">
        <f t="shared" si="68"/>
        <v>16666.666666666668</v>
      </c>
      <c r="CO33" s="9">
        <f t="shared" si="147"/>
        <v>20000</v>
      </c>
      <c r="CP33" s="9">
        <v>2500000</v>
      </c>
      <c r="CQ33" s="9">
        <f t="shared" si="148"/>
        <v>500000</v>
      </c>
      <c r="CR33" s="10">
        <f t="shared" si="71"/>
        <v>3000000</v>
      </c>
      <c r="CS33" s="7">
        <f t="shared" si="72"/>
        <v>0</v>
      </c>
      <c r="CT33" s="9">
        <f t="shared" si="149"/>
        <v>0</v>
      </c>
      <c r="CU33" s="9"/>
      <c r="CV33" s="9">
        <f t="shared" si="150"/>
        <v>0</v>
      </c>
      <c r="CW33" s="10">
        <f t="shared" si="75"/>
        <v>0</v>
      </c>
      <c r="CX33" s="7">
        <f t="shared" si="76"/>
        <v>0</v>
      </c>
      <c r="CY33" s="9">
        <f t="shared" si="151"/>
        <v>0</v>
      </c>
      <c r="CZ33" s="9"/>
      <c r="DA33" s="9">
        <f t="shared" si="152"/>
        <v>0</v>
      </c>
      <c r="DB33" s="10">
        <f t="shared" si="79"/>
        <v>0</v>
      </c>
      <c r="DC33" s="7">
        <f t="shared" si="80"/>
        <v>490</v>
      </c>
      <c r="DD33" s="9">
        <f t="shared" si="153"/>
        <v>490</v>
      </c>
      <c r="DE33" s="9">
        <v>73500</v>
      </c>
      <c r="DF33" s="9">
        <v>0</v>
      </c>
      <c r="DG33" s="10">
        <f t="shared" si="82"/>
        <v>73500</v>
      </c>
      <c r="DH33" s="7">
        <f t="shared" si="83"/>
        <v>491.66666666666669</v>
      </c>
      <c r="DI33" s="9">
        <f t="shared" si="155"/>
        <v>590</v>
      </c>
      <c r="DJ33" s="9">
        <v>73750</v>
      </c>
      <c r="DK33" s="9">
        <f t="shared" si="156"/>
        <v>14750</v>
      </c>
      <c r="DL33" s="10">
        <f t="shared" si="86"/>
        <v>88500</v>
      </c>
      <c r="DM33" s="7">
        <f t="shared" si="87"/>
        <v>0</v>
      </c>
      <c r="DN33" s="9">
        <f t="shared" si="157"/>
        <v>0</v>
      </c>
      <c r="DO33" s="9"/>
      <c r="DP33" s="9">
        <f t="shared" si="158"/>
        <v>0</v>
      </c>
      <c r="DQ33" s="10">
        <f t="shared" si="90"/>
        <v>0</v>
      </c>
      <c r="DR33" s="7">
        <f t="shared" si="91"/>
        <v>750</v>
      </c>
      <c r="DS33" s="9">
        <f t="shared" si="159"/>
        <v>900</v>
      </c>
      <c r="DT33" s="9">
        <v>112500</v>
      </c>
      <c r="DU33" s="9">
        <f t="shared" si="160"/>
        <v>22500</v>
      </c>
      <c r="DV33" s="10">
        <f t="shared" si="94"/>
        <v>135000</v>
      </c>
      <c r="DW33" s="12">
        <f t="shared" si="95"/>
        <v>54450</v>
      </c>
    </row>
    <row r="34" spans="1:127" s="11" customFormat="1" ht="17.25" thickBot="1" x14ac:dyDescent="0.3">
      <c r="A34" s="19">
        <v>29</v>
      </c>
      <c r="B34" s="20" t="s">
        <v>70</v>
      </c>
      <c r="C34" s="21" t="s">
        <v>71</v>
      </c>
      <c r="D34" s="22">
        <v>22</v>
      </c>
      <c r="E34" s="22">
        <v>5500</v>
      </c>
      <c r="F34" s="23">
        <f t="shared" si="8"/>
        <v>121000</v>
      </c>
      <c r="G34" s="13">
        <f t="shared" si="9"/>
        <v>0</v>
      </c>
      <c r="H34" s="14">
        <f t="shared" si="119"/>
        <v>0</v>
      </c>
      <c r="I34" s="14"/>
      <c r="J34" s="14">
        <f t="shared" si="11"/>
        <v>0</v>
      </c>
      <c r="K34" s="15">
        <f t="shared" si="12"/>
        <v>0</v>
      </c>
      <c r="L34" s="13">
        <f t="shared" si="13"/>
        <v>0</v>
      </c>
      <c r="M34" s="14">
        <f t="shared" si="120"/>
        <v>0</v>
      </c>
      <c r="N34" s="14"/>
      <c r="O34" s="14">
        <f t="shared" si="121"/>
        <v>0</v>
      </c>
      <c r="P34" s="15">
        <f t="shared" si="16"/>
        <v>0</v>
      </c>
      <c r="Q34" s="13">
        <f t="shared" si="17"/>
        <v>0</v>
      </c>
      <c r="R34" s="14">
        <f t="shared" si="122"/>
        <v>0</v>
      </c>
      <c r="S34" s="14"/>
      <c r="T34" s="14">
        <f t="shared" si="123"/>
        <v>0</v>
      </c>
      <c r="U34" s="15">
        <f t="shared" si="20"/>
        <v>0</v>
      </c>
      <c r="V34" s="13">
        <f t="shared" si="0"/>
        <v>0</v>
      </c>
      <c r="W34" s="14">
        <f t="shared" si="1"/>
        <v>0</v>
      </c>
      <c r="X34" s="14"/>
      <c r="Y34" s="14">
        <f t="shared" si="161"/>
        <v>0</v>
      </c>
      <c r="Z34" s="15">
        <f t="shared" si="3"/>
        <v>0</v>
      </c>
      <c r="AA34" s="13">
        <f t="shared" si="4"/>
        <v>0</v>
      </c>
      <c r="AB34" s="14">
        <f t="shared" si="5"/>
        <v>0</v>
      </c>
      <c r="AC34" s="14"/>
      <c r="AD34" s="14">
        <f t="shared" si="162"/>
        <v>0</v>
      </c>
      <c r="AE34" s="15">
        <f t="shared" si="7"/>
        <v>0</v>
      </c>
      <c r="AF34" s="13">
        <f t="shared" si="21"/>
        <v>0</v>
      </c>
      <c r="AG34" s="14">
        <f t="shared" si="124"/>
        <v>0</v>
      </c>
      <c r="AH34" s="14"/>
      <c r="AI34" s="14">
        <f t="shared" si="125"/>
        <v>0</v>
      </c>
      <c r="AJ34" s="15">
        <f t="shared" si="24"/>
        <v>0</v>
      </c>
      <c r="AK34" s="13">
        <f t="shared" si="25"/>
        <v>0</v>
      </c>
      <c r="AL34" s="14">
        <f t="shared" si="126"/>
        <v>0</v>
      </c>
      <c r="AM34" s="14"/>
      <c r="AN34" s="14">
        <f t="shared" si="127"/>
        <v>0</v>
      </c>
      <c r="AO34" s="15">
        <f t="shared" si="28"/>
        <v>0</v>
      </c>
      <c r="AP34" s="13">
        <f t="shared" si="29"/>
        <v>0</v>
      </c>
      <c r="AQ34" s="14">
        <f t="shared" si="128"/>
        <v>0</v>
      </c>
      <c r="AR34" s="14"/>
      <c r="AS34" s="14">
        <f t="shared" si="129"/>
        <v>0</v>
      </c>
      <c r="AT34" s="15">
        <f t="shared" si="32"/>
        <v>0</v>
      </c>
      <c r="AU34" s="24">
        <f t="shared" si="33"/>
        <v>500</v>
      </c>
      <c r="AV34" s="25">
        <f t="shared" si="130"/>
        <v>500</v>
      </c>
      <c r="AW34" s="25">
        <v>11000</v>
      </c>
      <c r="AX34" s="25">
        <v>0</v>
      </c>
      <c r="AY34" s="26">
        <f t="shared" si="35"/>
        <v>11000</v>
      </c>
      <c r="AZ34" s="13">
        <f t="shared" si="36"/>
        <v>1833.3331818181819</v>
      </c>
      <c r="BA34" s="14">
        <f t="shared" si="131"/>
        <v>2199.9998181818182</v>
      </c>
      <c r="BB34" s="14">
        <v>40333.33</v>
      </c>
      <c r="BC34" s="14">
        <f t="shared" si="132"/>
        <v>8066.6660000000011</v>
      </c>
      <c r="BD34" s="15">
        <f t="shared" si="39"/>
        <v>48399.995999999999</v>
      </c>
      <c r="BE34" s="13">
        <f t="shared" si="40"/>
        <v>0</v>
      </c>
      <c r="BF34" s="14">
        <f t="shared" si="133"/>
        <v>0</v>
      </c>
      <c r="BG34" s="14"/>
      <c r="BH34" s="14">
        <f t="shared" si="134"/>
        <v>0</v>
      </c>
      <c r="BI34" s="15">
        <f t="shared" si="43"/>
        <v>0</v>
      </c>
      <c r="BJ34" s="13">
        <f t="shared" si="44"/>
        <v>0</v>
      </c>
      <c r="BK34" s="14">
        <f t="shared" si="135"/>
        <v>0</v>
      </c>
      <c r="BL34" s="14"/>
      <c r="BM34" s="14">
        <f t="shared" si="136"/>
        <v>0</v>
      </c>
      <c r="BN34" s="15">
        <f t="shared" si="47"/>
        <v>0</v>
      </c>
      <c r="BO34" s="13">
        <f t="shared" si="48"/>
        <v>0</v>
      </c>
      <c r="BP34" s="14">
        <f t="shared" si="137"/>
        <v>0</v>
      </c>
      <c r="BQ34" s="14"/>
      <c r="BR34" s="14">
        <f t="shared" si="138"/>
        <v>0</v>
      </c>
      <c r="BS34" s="15">
        <f t="shared" si="51"/>
        <v>0</v>
      </c>
      <c r="BT34" s="13">
        <f t="shared" si="52"/>
        <v>0</v>
      </c>
      <c r="BU34" s="14">
        <f t="shared" si="139"/>
        <v>0</v>
      </c>
      <c r="BV34" s="14"/>
      <c r="BW34" s="14">
        <f t="shared" si="140"/>
        <v>0</v>
      </c>
      <c r="BX34" s="15">
        <f t="shared" si="55"/>
        <v>0</v>
      </c>
      <c r="BY34" s="13">
        <f t="shared" si="56"/>
        <v>0</v>
      </c>
      <c r="BZ34" s="14">
        <f t="shared" si="141"/>
        <v>0</v>
      </c>
      <c r="CA34" s="14"/>
      <c r="CB34" s="14">
        <f t="shared" si="142"/>
        <v>0</v>
      </c>
      <c r="CC34" s="15">
        <f t="shared" si="59"/>
        <v>0</v>
      </c>
      <c r="CD34" s="13">
        <f t="shared" si="60"/>
        <v>0</v>
      </c>
      <c r="CE34" s="14">
        <f t="shared" si="143"/>
        <v>0</v>
      </c>
      <c r="CF34" s="14"/>
      <c r="CG34" s="14">
        <f t="shared" si="144"/>
        <v>0</v>
      </c>
      <c r="CH34" s="15">
        <f t="shared" si="63"/>
        <v>0</v>
      </c>
      <c r="CI34" s="13">
        <f t="shared" si="64"/>
        <v>0</v>
      </c>
      <c r="CJ34" s="14">
        <f t="shared" si="145"/>
        <v>0</v>
      </c>
      <c r="CK34" s="14"/>
      <c r="CL34" s="14">
        <f t="shared" si="146"/>
        <v>0</v>
      </c>
      <c r="CM34" s="15">
        <f t="shared" si="67"/>
        <v>0</v>
      </c>
      <c r="CN34" s="13">
        <f t="shared" si="68"/>
        <v>16666.666818181817</v>
      </c>
      <c r="CO34" s="14">
        <f t="shared" si="147"/>
        <v>20000.000181818181</v>
      </c>
      <c r="CP34" s="14">
        <v>366666.67</v>
      </c>
      <c r="CQ34" s="14">
        <f t="shared" si="148"/>
        <v>73333.334000000003</v>
      </c>
      <c r="CR34" s="15">
        <f t="shared" si="71"/>
        <v>440000.00399999996</v>
      </c>
      <c r="CS34" s="13">
        <f t="shared" si="72"/>
        <v>0</v>
      </c>
      <c r="CT34" s="14">
        <f t="shared" si="149"/>
        <v>0</v>
      </c>
      <c r="CU34" s="14"/>
      <c r="CV34" s="14">
        <f t="shared" si="150"/>
        <v>0</v>
      </c>
      <c r="CW34" s="15">
        <f t="shared" si="75"/>
        <v>0</v>
      </c>
      <c r="CX34" s="13">
        <f t="shared" si="76"/>
        <v>0</v>
      </c>
      <c r="CY34" s="14">
        <f t="shared" si="151"/>
        <v>0</v>
      </c>
      <c r="CZ34" s="14"/>
      <c r="DA34" s="14">
        <f t="shared" si="152"/>
        <v>0</v>
      </c>
      <c r="DB34" s="15">
        <f t="shared" si="79"/>
        <v>0</v>
      </c>
      <c r="DC34" s="13">
        <f t="shared" si="80"/>
        <v>0</v>
      </c>
      <c r="DD34" s="14">
        <f t="shared" si="153"/>
        <v>0</v>
      </c>
      <c r="DE34" s="14"/>
      <c r="DF34" s="14">
        <f t="shared" si="154"/>
        <v>0</v>
      </c>
      <c r="DG34" s="15">
        <f t="shared" si="82"/>
        <v>0</v>
      </c>
      <c r="DH34" s="13">
        <f t="shared" si="83"/>
        <v>0</v>
      </c>
      <c r="DI34" s="14">
        <f t="shared" si="155"/>
        <v>0</v>
      </c>
      <c r="DJ34" s="14"/>
      <c r="DK34" s="14">
        <f t="shared" si="156"/>
        <v>0</v>
      </c>
      <c r="DL34" s="15">
        <f t="shared" si="86"/>
        <v>0</v>
      </c>
      <c r="DM34" s="13">
        <f t="shared" si="87"/>
        <v>0</v>
      </c>
      <c r="DN34" s="14">
        <f t="shared" si="157"/>
        <v>0</v>
      </c>
      <c r="DO34" s="14"/>
      <c r="DP34" s="14">
        <f t="shared" si="158"/>
        <v>0</v>
      </c>
      <c r="DQ34" s="15">
        <f t="shared" si="90"/>
        <v>0</v>
      </c>
      <c r="DR34" s="13">
        <f t="shared" si="91"/>
        <v>0</v>
      </c>
      <c r="DS34" s="14">
        <f t="shared" si="159"/>
        <v>0</v>
      </c>
      <c r="DT34" s="14"/>
      <c r="DU34" s="14">
        <f t="shared" si="160"/>
        <v>0</v>
      </c>
      <c r="DV34" s="15">
        <f t="shared" si="94"/>
        <v>0</v>
      </c>
      <c r="DW34" s="12">
        <f t="shared" si="95"/>
        <v>11000</v>
      </c>
    </row>
    <row r="35" spans="1:127" x14ac:dyDescent="0.25">
      <c r="A35" s="6"/>
      <c r="DW35" s="12">
        <f t="shared" si="95"/>
        <v>0</v>
      </c>
    </row>
  </sheetData>
  <autoFilter ref="A5:DV35"/>
  <mergeCells count="26">
    <mergeCell ref="BE4:BI4"/>
    <mergeCell ref="AZ4:BD4"/>
    <mergeCell ref="AU4:AY4"/>
    <mergeCell ref="DM4:DQ4"/>
    <mergeCell ref="DH4:DL4"/>
    <mergeCell ref="DC4:DG4"/>
    <mergeCell ref="CX4:DB4"/>
    <mergeCell ref="CS4:CW4"/>
    <mergeCell ref="CN4:CR4"/>
    <mergeCell ref="CI4:CM4"/>
    <mergeCell ref="AP4:AT4"/>
    <mergeCell ref="AK4:AO4"/>
    <mergeCell ref="AF4:AJ4"/>
    <mergeCell ref="A4:C4"/>
    <mergeCell ref="DR4:DV4"/>
    <mergeCell ref="D4:F4"/>
    <mergeCell ref="AA4:AE4"/>
    <mergeCell ref="V4:Z4"/>
    <mergeCell ref="Q4:U4"/>
    <mergeCell ref="L4:P4"/>
    <mergeCell ref="G4:K4"/>
    <mergeCell ref="CD4:CH4"/>
    <mergeCell ref="BY4:CC4"/>
    <mergeCell ref="BT4:BX4"/>
    <mergeCell ref="BO4:BS4"/>
    <mergeCell ref="BJ4:BN4"/>
  </mergeCells>
  <conditionalFormatting sqref="I6:I34">
    <cfRule type="cellIs" dxfId="1" priority="3" operator="equal">
      <formula>$DW6</formula>
    </cfRule>
  </conditionalFormatting>
  <conditionalFormatting sqref="N6:N34 S6:S34 X6:X34 AC6:AC34 AH6:AH34 AM6:AM34 AR6:AR34 AW6:AW34 BB6:BB34 BG6:BG34 BL6:BL34 BQ6:BQ34 BV6:BV34 CA6:CA34 CF6:CF34 CK6:CK34 CP6:CP34 CU6:CU34 CZ6:CZ34 DE6:DE34 DJ6:DJ34 DO6:DO34 DT6:DT34">
    <cfRule type="cellIs" dxfId="0" priority="1" operator="equal">
      <formula>$DW6</formula>
    </cfRule>
  </conditionalFormatting>
  <pageMargins left="0.70866141732283472" right="0.70866141732283472" top="0.74803149606299213" bottom="0.74803149606299213" header="0.31496062992125984" footer="0.31496062992125984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2022-02-05T12:41:09Z</dcterms:modified>
</cp:coreProperties>
</file>